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1_Gebaeude\0000_10 Objektreinigung im Stadtteil Neuhermsheim_Neuostheim\UR\2026.08-2030.07\FB 60\"/>
    </mc:Choice>
  </mc:AlternateContent>
  <xr:revisionPtr revIDLastSave="0" documentId="13_ncr:1_{2DB43E72-4BD4-4A14-BBE3-027385DF93A5}" xr6:coauthVersionLast="47" xr6:coauthVersionMax="47" xr10:uidLastSave="{00000000-0000-0000-0000-000000000000}"/>
  <bookViews>
    <workbookView xWindow="28680" yWindow="-1875" windowWidth="29040" windowHeight="15720" activeTab="3" xr2:uid="{00000000-000D-0000-FFFF-FFFF00000000}"/>
  </bookViews>
  <sheets>
    <sheet name="LVZ mit Formel_1890" sheetId="1" r:id="rId1"/>
    <sheet name="LVZ mit Formel_6900" sheetId="3" r:id="rId2"/>
    <sheet name="LVZ mit Formel 6901" sheetId="5" r:id="rId3"/>
    <sheet name="LVZ mit Formel_8910" sheetId="4" r:id="rId4"/>
    <sheet name="Gesamtkosten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B6" i="6"/>
  <c r="E17" i="5" l="1"/>
  <c r="E13" i="1" l="1"/>
  <c r="G21" i="5" l="1"/>
  <c r="G22" i="5"/>
  <c r="G23" i="5"/>
  <c r="G24" i="5"/>
  <c r="G10" i="5" l="1"/>
  <c r="H10" i="5" s="1"/>
  <c r="G14" i="5"/>
  <c r="H14" i="5" s="1"/>
  <c r="G15" i="5"/>
  <c r="G16" i="5"/>
  <c r="H16" i="5"/>
  <c r="I16" i="5" s="1"/>
  <c r="J16" i="5" s="1"/>
  <c r="G13" i="5"/>
  <c r="H13" i="5" s="1"/>
  <c r="I13" i="5" s="1"/>
  <c r="I10" i="5"/>
  <c r="J10" i="5" s="1"/>
  <c r="H15" i="5"/>
  <c r="G11" i="5"/>
  <c r="H11" i="5" s="1"/>
  <c r="G12" i="5"/>
  <c r="H12" i="5" s="1"/>
  <c r="I14" i="5" l="1"/>
  <c r="J14" i="5" s="1"/>
  <c r="J13" i="5"/>
  <c r="I12" i="5"/>
  <c r="J12" i="5" s="1"/>
  <c r="I11" i="5"/>
  <c r="J11" i="5" s="1"/>
  <c r="I15" i="5"/>
  <c r="J15" i="5" s="1"/>
  <c r="I17" i="5"/>
  <c r="H17" i="5"/>
  <c r="H18" i="5" l="1"/>
  <c r="B5" i="6" s="1"/>
  <c r="J17" i="5"/>
  <c r="I18" i="5" l="1"/>
  <c r="J18" i="5" s="1"/>
  <c r="C5" i="6" s="1"/>
  <c r="E12" i="4" l="1"/>
  <c r="G16" i="4"/>
  <c r="G17" i="4"/>
  <c r="G18" i="4" l="1"/>
  <c r="G19" i="4"/>
  <c r="G11" i="4" l="1"/>
  <c r="H11" i="4" s="1"/>
  <c r="G10" i="4"/>
  <c r="H10" i="4" s="1"/>
  <c r="I10" i="4" l="1"/>
  <c r="H12" i="4"/>
  <c r="H13" i="4" s="1"/>
  <c r="I11" i="4"/>
  <c r="J11" i="4"/>
  <c r="I12" i="4" l="1"/>
  <c r="J12" i="4" s="1"/>
  <c r="J10" i="4"/>
  <c r="I13" i="4" l="1"/>
  <c r="J13" i="4" s="1"/>
  <c r="E13" i="3" l="1"/>
  <c r="G17" i="3"/>
  <c r="G18" i="3"/>
  <c r="G19" i="3" l="1"/>
  <c r="G20" i="3"/>
  <c r="G10" i="3" s="1"/>
  <c r="H10" i="3" s="1"/>
  <c r="I10" i="3" s="1"/>
  <c r="J10" i="3" s="1"/>
  <c r="G12" i="3"/>
  <c r="H12" i="3" s="1"/>
  <c r="G11" i="3"/>
  <c r="H11" i="3" s="1"/>
  <c r="I12" i="3" l="1"/>
  <c r="J12" i="3" s="1"/>
  <c r="I11" i="3"/>
  <c r="J11" i="3" s="1"/>
  <c r="H13" i="3"/>
  <c r="I13" i="3" l="1"/>
  <c r="H14" i="3"/>
  <c r="B4" i="6" s="1"/>
  <c r="J13" i="3"/>
  <c r="I14" i="3" l="1"/>
  <c r="J14" i="3" s="1"/>
  <c r="C4" i="6" s="1"/>
  <c r="G17" i="1" l="1"/>
  <c r="G18" i="1"/>
  <c r="G19" i="1"/>
  <c r="G20" i="1"/>
  <c r="G11" i="1" s="1"/>
  <c r="H11" i="1" s="1"/>
  <c r="G12" i="1" l="1"/>
  <c r="H12" i="1" s="1"/>
  <c r="I12" i="1" s="1"/>
  <c r="J12" i="1" s="1"/>
  <c r="I11" i="1"/>
  <c r="J11" i="1" s="1"/>
  <c r="G10" i="1"/>
  <c r="H10" i="1" s="1"/>
  <c r="H13" i="1" s="1"/>
  <c r="J13" i="1" l="1"/>
  <c r="H14" i="1"/>
  <c r="I10" i="1"/>
  <c r="I13" i="1" s="1"/>
  <c r="B3" i="6" l="1"/>
  <c r="B7" i="6" s="1"/>
  <c r="J10" i="1"/>
  <c r="I14" i="1" l="1"/>
  <c r="J14" i="1" s="1"/>
  <c r="C3" i="6" s="1"/>
  <c r="C7" i="6" s="1"/>
</calcChain>
</file>

<file path=xl/sharedStrings.xml><?xml version="1.0" encoding="utf-8"?>
<sst xmlns="http://schemas.openxmlformats.org/spreadsheetml/2006/main" count="310" uniqueCount="100">
  <si>
    <t>Stadt Mannheim</t>
  </si>
  <si>
    <t>Vertrag:</t>
  </si>
  <si>
    <t>Stand:</t>
  </si>
  <si>
    <t>Str.:</t>
  </si>
  <si>
    <t>Objekt:</t>
  </si>
  <si>
    <t>GBZ:</t>
  </si>
  <si>
    <t>Firma:</t>
  </si>
  <si>
    <t>Objektleiter:</t>
  </si>
  <si>
    <t>Telefon:</t>
  </si>
  <si>
    <t>FB:</t>
  </si>
  <si>
    <t>Beauftragter:</t>
  </si>
  <si>
    <t>Objektbez.</t>
  </si>
  <si>
    <t>Objektnr.</t>
  </si>
  <si>
    <t>Pos</t>
  </si>
  <si>
    <t>Leistung</t>
  </si>
  <si>
    <t>Summe</t>
  </si>
  <si>
    <t>€/ Std.</t>
  </si>
  <si>
    <t>Zeitraum</t>
  </si>
  <si>
    <t>Firma-Angabe</t>
  </si>
  <si>
    <t>3 x 4</t>
  </si>
  <si>
    <t>5 x 19%</t>
  </si>
  <si>
    <t>5 + 6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</si>
  <si>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</si>
  <si>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</si>
  <si>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</si>
  <si>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</si>
  <si>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</si>
  <si>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</si>
  <si>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</si>
  <si>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</si>
  <si>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</si>
  <si>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1.</t>
  </si>
  <si>
    <t>Vor Beginn der Arbeitsaufnahme ist eine Terminabsprache mit der Hausverwaltung vorzunehmen.</t>
  </si>
  <si>
    <t>Laufzeit 4 Jahre</t>
  </si>
  <si>
    <t>Gesamtkosten</t>
  </si>
  <si>
    <t>Stundenverrechnungssatz (€/ Std.) vor Preisanpassung:</t>
  </si>
  <si>
    <t>€ netto</t>
  </si>
  <si>
    <t>Stundenverrechnungssatz aktuell/ nach Preisanpassung:</t>
  </si>
  <si>
    <t>Prozentuale Differenz:</t>
  </si>
  <si>
    <t>Stundenverrechnungssatz aktuell in Prozent:</t>
  </si>
  <si>
    <t xml:space="preserve">Diese Unterschrift gilt für alle Teile des Angebotes. Alle Vertragsbestandteile und die in der "Aufforderung zur Angebotsabgabe" enthaltenen </t>
  </si>
  <si>
    <t>Regelungen werden anerkannt.</t>
  </si>
  <si>
    <t>Ort:</t>
  </si>
  <si>
    <t>den</t>
  </si>
  <si>
    <t>Stempel/ Unterschrift:</t>
  </si>
  <si>
    <t>- Preisanpassung aufgrund der Erhöhung des gesetzlichen Mindestlohnes zum __.__.____ durchgeführt</t>
  </si>
  <si>
    <t>1 x jährlich nach Absprache</t>
  </si>
  <si>
    <t>2.</t>
  </si>
  <si>
    <t>3.</t>
  </si>
  <si>
    <t>- Fachbereich Bau- und Immobilienmanagement -</t>
  </si>
  <si>
    <t>Fläche qm/ Stck.</t>
  </si>
  <si>
    <r>
      <t xml:space="preserve">€/ qm/ Stück </t>
    </r>
    <r>
      <rPr>
        <b/>
        <sz val="5"/>
        <rFont val="Arial"/>
        <family val="2"/>
      </rPr>
      <t>(max. 3 Nachkommastellen)</t>
    </r>
  </si>
  <si>
    <t>€/ Reinigung</t>
  </si>
  <si>
    <t>MwSt. 19 %</t>
  </si>
  <si>
    <t>€/ Jahr</t>
  </si>
  <si>
    <t>Glasreinigung   Los 2</t>
  </si>
  <si>
    <t>Bei der Angabe der Stundenverrechnungssätze ist mit den ab dem 01.01.2026 gültigen Tariflöhne des Bundesinnungsverband des Gebäudereiniger-Handwerks zu kalkulieren.</t>
  </si>
  <si>
    <t>0621 293 7206</t>
  </si>
  <si>
    <t>Georgios Chorosis</t>
  </si>
  <si>
    <t>Gerhard-Marcks-Str. 20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</si>
  <si>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georgios.chorosis@mannheim.de oder vertretungsweise Angela Chemam erreichbar unter der E-Mail Adresse:angela.chemam@mannheim.de für das Objekt vor Angebotsabgabe abzustimmen. Etwaige Unkenntnis des Objektes hat der Bieter zu vertreten.</t>
    </r>
  </si>
  <si>
    <t>Türen mit Glas</t>
  </si>
  <si>
    <t>Türen mit Oberlicht/Seitenverglasung</t>
  </si>
  <si>
    <t xml:space="preserve">Leistungsverzeichnis vom 01.08.2026  bis 31.07.2030 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</si>
  <si>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georgios.chorosis@mannheim.de oder vertretungsweise Angela Chemam erreichbar unter der E-Mail Adresse: angela.chemam@mannheim.de für das Objekt vor Angebotsabgabe abzustimmen. Etwaige Unkenntnis des Objektes hat der Bieter zu vertreten.</t>
    </r>
  </si>
  <si>
    <t>Lichtkuppel</t>
  </si>
  <si>
    <t>Innen Glasflächen</t>
  </si>
  <si>
    <t>Kinderhaus Neuhermsheim</t>
  </si>
  <si>
    <t>Tambourweg 15</t>
  </si>
  <si>
    <t>Leistungsverzeichnis vom 01.08.2026 bis 31.07.2030</t>
  </si>
  <si>
    <t>Türen mit Glas/Oberlicht</t>
  </si>
  <si>
    <t>BS Neuostheim/Neuhermsheim</t>
  </si>
  <si>
    <t>Gerd-Dehof Platz 1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</si>
  <si>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 erreichbar unter der E-Mail Adresse: georgios.chorosis@mannheim.de oder vertretungsweise Angela Chemam erreichbar unter der E-Mail Adresse:angela.chemam@mannheim.de für das Objekt vor Angebotsabgabe abzustimmen.</t>
    </r>
  </si>
  <si>
    <t>Tür mit Lichtausschnitt</t>
  </si>
  <si>
    <t>Tür mit Glas</t>
  </si>
  <si>
    <t>4.</t>
  </si>
  <si>
    <t>Innen_Glasfl.</t>
  </si>
  <si>
    <t>Gustav-Seitz-Str. 3</t>
  </si>
  <si>
    <t>Laufzeit 23 Monate</t>
  </si>
  <si>
    <t>25.45</t>
  </si>
  <si>
    <t>Krippe Gustav Seitz</t>
  </si>
  <si>
    <t>KiGa Neuhermsheim</t>
  </si>
  <si>
    <t>Leistungsverzeichnis vom 01.02.2027 bis 30.06.2028</t>
  </si>
  <si>
    <r>
      <t xml:space="preserve">Es sollen in diesem Zeitraum 2 Glasreinigungen abgerufen werden. 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georgios.chorosis@mannheim.de oder vertretungsweise Angela Chemam erreichbar unter der E-Mail Adresse: angela.chemam@mannheim.de für das Objekt vor Angebotsabgabe abzustimmen. Etwaige Unkenntnis des Objektes hat der Bieter zu vertreten.</t>
    </r>
  </si>
  <si>
    <r>
      <t>Fenster- und Glasflächenreinigung einschl. der Rahmen und Dicht- und Anschlagflächen (Falze) inkl. Fensterbänke</t>
    </r>
    <r>
      <rPr>
        <b/>
        <sz val="10"/>
        <rFont val="Arial"/>
        <family val="2"/>
      </rPr>
      <t xml:space="preserve"> inkl. Eloxalpflege</t>
    </r>
  </si>
  <si>
    <t>5.</t>
  </si>
  <si>
    <t>6.</t>
  </si>
  <si>
    <t>7.</t>
  </si>
  <si>
    <t>Oberlicht</t>
  </si>
  <si>
    <r>
      <t xml:space="preserve">Ganzglastür/Seitenverglasung </t>
    </r>
    <r>
      <rPr>
        <b/>
        <sz val="10"/>
        <rFont val="Arial"/>
        <family val="2"/>
      </rPr>
      <t>inkl. Eloxalpflege</t>
    </r>
  </si>
  <si>
    <r>
      <t>Tür mit Oberlicht</t>
    </r>
    <r>
      <rPr>
        <b/>
        <sz val="10"/>
        <rFont val="Arial"/>
        <family val="2"/>
      </rPr>
      <t xml:space="preserve"> inkl. Eloxalpflege</t>
    </r>
  </si>
  <si>
    <t>Gesamtsumme netto</t>
  </si>
  <si>
    <t>Gesamtsumme brutto</t>
  </si>
  <si>
    <t>Krippe Gustav-Seitz</t>
  </si>
  <si>
    <t>Total:</t>
  </si>
  <si>
    <t>Gesamtkosten LOS 2</t>
  </si>
  <si>
    <t>Laufzeit 17 Monate</t>
  </si>
  <si>
    <t>Vergabenummer: 25.41-451861700-208</t>
  </si>
  <si>
    <t>Bürgerdienst Neuhermsheim / Neuostheim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</si>
</sst>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0.000"/>
    <numFmt numFmtId="167" formatCode="0.0000"/>
    <numFmt numFmtId="168" formatCode="0.000000"/>
    <numFmt numFmtId="169" formatCode="&quot; &quot;@"/>
    <numFmt numFmtId="170" formatCode="0000"/>
    <numFmt numFmtId="171" formatCode="#,##0.000"/>
    <numFmt numFmtId="172" formatCode="0.0000%"/>
    <numFmt numFmtId="173" formatCode="#,##0.00\ &quot;€&quot;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80">
    <xf numFmtId="0" fontId="0" fillId="0" borderId="0" xfId="0"/>
    <xf numFmtId="0" fontId="3" fillId="0" borderId="0" xfId="0" applyFont="1"/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Border="1" applyAlignment="1">
      <alignment horizontal="left"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/>
    <xf numFmtId="4" fontId="1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Continuous" vertical="center"/>
    </xf>
    <xf numFmtId="0" fontId="7" fillId="0" borderId="0" xfId="0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Continuous" vertical="center"/>
    </xf>
    <xf numFmtId="0" fontId="9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0" fontId="0" fillId="0" borderId="1" xfId="0" applyBorder="1"/>
    <xf numFmtId="169" fontId="7" fillId="0" borderId="1" xfId="0" applyNumberFormat="1" applyFont="1" applyBorder="1" applyAlignment="1" applyProtection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71" fontId="7" fillId="2" borderId="1" xfId="4" applyNumberFormat="1" applyFont="1" applyFill="1" applyBorder="1" applyAlignment="1">
      <alignment horizontal="center" vertical="center"/>
    </xf>
    <xf numFmtId="171" fontId="7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vertical="center"/>
    </xf>
    <xf numFmtId="0" fontId="0" fillId="0" borderId="0" xfId="0" applyAlignment="1"/>
    <xf numFmtId="168" fontId="6" fillId="0" borderId="0" xfId="0" applyNumberFormat="1" applyFont="1" applyBorder="1" applyAlignment="1">
      <alignment horizontal="right" vertical="center"/>
    </xf>
    <xf numFmtId="171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0" fillId="0" borderId="0" xfId="0" applyFill="1" applyAlignment="1"/>
    <xf numFmtId="168" fontId="6" fillId="0" borderId="0" xfId="0" applyNumberFormat="1" applyFont="1" applyFill="1" applyBorder="1" applyAlignment="1">
      <alignment horizontal="right" vertical="center"/>
    </xf>
    <xf numFmtId="171" fontId="6" fillId="0" borderId="4" xfId="4" applyNumberFormat="1" applyFont="1" applyFill="1" applyBorder="1" applyAlignment="1">
      <alignment horizontal="center" vertical="center"/>
    </xf>
    <xf numFmtId="171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Fill="1" applyAlignment="1">
      <alignment vertical="center"/>
    </xf>
    <xf numFmtId="171" fontId="6" fillId="0" borderId="0" xfId="4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Border="1" applyAlignment="1">
      <alignment horizontal="centerContinuous"/>
    </xf>
    <xf numFmtId="4" fontId="14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10" fontId="16" fillId="0" borderId="0" xfId="2" applyNumberFormat="1" applyFont="1" applyBorder="1" applyAlignment="1" applyProtection="1">
      <alignment horizontal="center"/>
    </xf>
    <xf numFmtId="0" fontId="14" fillId="0" borderId="0" xfId="0" applyFont="1" applyBorder="1"/>
    <xf numFmtId="2" fontId="16" fillId="0" borderId="0" xfId="4" applyNumberFormat="1" applyFont="1" applyBorder="1" applyAlignment="1">
      <alignment horizontal="left"/>
    </xf>
    <xf numFmtId="10" fontId="17" fillId="0" borderId="0" xfId="2" applyNumberFormat="1" applyFont="1" applyBorder="1" applyAlignment="1" applyProtection="1">
      <alignment horizontal="center"/>
    </xf>
    <xf numFmtId="2" fontId="17" fillId="0" borderId="0" xfId="4" applyNumberFormat="1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2" fillId="0" borderId="0" xfId="4" applyNumberFormat="1" applyBorder="1" applyAlignment="1">
      <alignment horizontal="center"/>
    </xf>
    <xf numFmtId="0" fontId="0" fillId="0" borderId="0" xfId="0" applyBorder="1" applyAlignment="1">
      <alignment horizontal="center"/>
    </xf>
    <xf numFmtId="168" fontId="1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 applyAlignment="1"/>
    <xf numFmtId="168" fontId="0" fillId="0" borderId="0" xfId="0" applyNumberForma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0" fillId="0" borderId="5" xfId="0" applyBorder="1"/>
    <xf numFmtId="168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171" fontId="7" fillId="0" borderId="6" xfId="0" applyNumberFormat="1" applyFont="1" applyFill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71" fontId="6" fillId="2" borderId="7" xfId="4" applyNumberFormat="1" applyFont="1" applyFill="1" applyBorder="1" applyAlignment="1">
      <alignment horizontal="center" vertical="center"/>
    </xf>
    <xf numFmtId="171" fontId="6" fillId="2" borderId="7" xfId="0" applyNumberFormat="1" applyFont="1" applyFill="1" applyBorder="1" applyAlignment="1">
      <alignment horizontal="center" vertical="center"/>
    </xf>
    <xf numFmtId="171" fontId="7" fillId="2" borderId="8" xfId="4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2" fontId="4" fillId="0" borderId="0" xfId="0" applyNumberFormat="1" applyFont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4" fillId="5" borderId="10" xfId="0" applyFont="1" applyFill="1" applyBorder="1" applyAlignment="1"/>
    <xf numFmtId="0" fontId="14" fillId="5" borderId="3" xfId="0" applyFont="1" applyFill="1" applyBorder="1" applyAlignment="1"/>
    <xf numFmtId="2" fontId="14" fillId="5" borderId="1" xfId="0" applyNumberFormat="1" applyFont="1" applyFill="1" applyBorder="1" applyAlignment="1"/>
    <xf numFmtId="0" fontId="14" fillId="5" borderId="1" xfId="0" applyFont="1" applyFill="1" applyBorder="1" applyAlignment="1"/>
    <xf numFmtId="0" fontId="14" fillId="5" borderId="0" xfId="0" applyFont="1" applyFill="1" applyAlignment="1"/>
    <xf numFmtId="0" fontId="14" fillId="5" borderId="0" xfId="0" applyFont="1" applyFill="1"/>
    <xf numFmtId="49" fontId="15" fillId="5" borderId="9" xfId="0" applyNumberFormat="1" applyFont="1" applyFill="1" applyBorder="1" applyAlignment="1">
      <alignment vertical="center"/>
    </xf>
    <xf numFmtId="49" fontId="15" fillId="5" borderId="10" xfId="0" applyNumberFormat="1" applyFont="1" applyFill="1" applyBorder="1" applyAlignment="1">
      <alignment vertical="center"/>
    </xf>
    <xf numFmtId="49" fontId="15" fillId="5" borderId="10" xfId="0" applyNumberFormat="1" applyFont="1" applyFill="1" applyBorder="1" applyAlignment="1">
      <alignment horizontal="right" vertical="center"/>
    </xf>
    <xf numFmtId="49" fontId="15" fillId="5" borderId="3" xfId="0" applyNumberFormat="1" applyFont="1" applyFill="1" applyBorder="1" applyAlignment="1">
      <alignment horizontal="left" vertical="center"/>
    </xf>
    <xf numFmtId="2" fontId="15" fillId="5" borderId="1" xfId="0" applyNumberFormat="1" applyFont="1" applyFill="1" applyBorder="1" applyAlignment="1">
      <alignment horizontal="right" vertical="center"/>
    </xf>
    <xf numFmtId="49" fontId="15" fillId="5" borderId="1" xfId="0" applyNumberFormat="1" applyFont="1" applyFill="1" applyBorder="1" applyAlignment="1">
      <alignment vertical="center"/>
    </xf>
    <xf numFmtId="49" fontId="15" fillId="5" borderId="0" xfId="0" applyNumberFormat="1" applyFont="1" applyFill="1" applyBorder="1" applyAlignment="1">
      <alignment vertical="center"/>
    </xf>
    <xf numFmtId="49" fontId="15" fillId="5" borderId="0" xfId="0" applyNumberFormat="1" applyFont="1" applyFill="1" applyBorder="1" applyAlignment="1">
      <alignment horizontal="center" vertical="center"/>
    </xf>
    <xf numFmtId="49" fontId="14" fillId="5" borderId="9" xfId="0" applyNumberFormat="1" applyFont="1" applyFill="1" applyBorder="1" applyAlignment="1">
      <alignment horizontal="left" vertical="center"/>
    </xf>
    <xf numFmtId="49" fontId="15" fillId="5" borderId="10" xfId="0" applyNumberFormat="1" applyFont="1" applyFill="1" applyBorder="1" applyAlignment="1">
      <alignment horizontal="left" vertical="center"/>
    </xf>
    <xf numFmtId="10" fontId="16" fillId="5" borderId="10" xfId="2" applyNumberFormat="1" applyFont="1" applyFill="1" applyBorder="1" applyAlignment="1" applyProtection="1">
      <alignment horizontal="center"/>
    </xf>
    <xf numFmtId="0" fontId="14" fillId="5" borderId="3" xfId="0" applyFont="1" applyFill="1" applyBorder="1"/>
    <xf numFmtId="172" fontId="14" fillId="5" borderId="1" xfId="0" applyNumberFormat="1" applyFont="1" applyFill="1" applyBorder="1"/>
    <xf numFmtId="2" fontId="16" fillId="5" borderId="11" xfId="4" applyNumberFormat="1" applyFont="1" applyFill="1" applyBorder="1" applyAlignment="1">
      <alignment horizontal="left"/>
    </xf>
    <xf numFmtId="0" fontId="15" fillId="5" borderId="0" xfId="0" applyFont="1" applyFill="1" applyBorder="1" applyAlignment="1">
      <alignment horizontal="centerContinuous"/>
    </xf>
    <xf numFmtId="4" fontId="14" fillId="5" borderId="0" xfId="0" applyNumberFormat="1" applyFont="1" applyFill="1" applyBorder="1" applyAlignment="1">
      <alignment horizontal="center"/>
    </xf>
    <xf numFmtId="2" fontId="16" fillId="5" borderId="12" xfId="4" applyNumberFormat="1" applyFont="1" applyFill="1" applyBorder="1" applyAlignment="1">
      <alignment horizontal="left"/>
    </xf>
    <xf numFmtId="2" fontId="4" fillId="5" borderId="0" xfId="0" applyNumberFormat="1" applyFont="1" applyFill="1" applyBorder="1" applyAlignment="1">
      <alignment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/>
    </xf>
    <xf numFmtId="167" fontId="14" fillId="5" borderId="0" xfId="0" applyNumberFormat="1" applyFont="1" applyFill="1" applyBorder="1"/>
    <xf numFmtId="168" fontId="17" fillId="5" borderId="0" xfId="0" applyNumberFormat="1" applyFont="1" applyFill="1" applyBorder="1" applyAlignment="1">
      <alignment horizontal="center"/>
    </xf>
    <xf numFmtId="168" fontId="0" fillId="5" borderId="0" xfId="0" applyNumberFormat="1" applyFill="1" applyBorder="1" applyAlignment="1">
      <alignment horizontal="center"/>
    </xf>
    <xf numFmtId="0" fontId="0" fillId="5" borderId="5" xfId="0" applyFill="1" applyBorder="1"/>
    <xf numFmtId="169" fontId="2" fillId="0" borderId="1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9" fontId="1" fillId="0" borderId="10" xfId="0" applyNumberFormat="1" applyFont="1" applyBorder="1" applyAlignment="1" applyProtection="1">
      <alignment vertical="center" wrapText="1"/>
    </xf>
    <xf numFmtId="169" fontId="1" fillId="0" borderId="3" xfId="0" applyNumberFormat="1" applyFont="1" applyBorder="1" applyAlignment="1" applyProtection="1">
      <alignment vertical="center" wrapText="1"/>
    </xf>
    <xf numFmtId="4" fontId="1" fillId="6" borderId="1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4" fontId="5" fillId="0" borderId="0" xfId="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Border="1" applyAlignment="1">
      <alignment horizontal="right" vertical="center"/>
    </xf>
    <xf numFmtId="170" fontId="6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8" fontId="0" fillId="5" borderId="0" xfId="0" applyNumberFormat="1" applyFill="1" applyAlignment="1">
      <alignment horizontal="center"/>
    </xf>
    <xf numFmtId="49" fontId="1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20" fillId="0" borderId="0" xfId="0" applyFont="1" applyAlignment="1">
      <alignment horizontal="centerContinuous"/>
    </xf>
    <xf numFmtId="2" fontId="5" fillId="0" borderId="0" xfId="4" applyNumberFormat="1" applyFont="1" applyBorder="1" applyAlignment="1">
      <alignment horizontal="center"/>
    </xf>
    <xf numFmtId="168" fontId="5" fillId="5" borderId="0" xfId="0" applyNumberFormat="1" applyFont="1" applyFill="1" applyAlignment="1">
      <alignment horizontal="center"/>
    </xf>
    <xf numFmtId="168" fontId="5" fillId="0" borderId="0" xfId="0" applyNumberFormat="1" applyFont="1" applyAlignment="1">
      <alignment horizontal="center"/>
    </xf>
    <xf numFmtId="10" fontId="5" fillId="0" borderId="0" xfId="2" applyNumberFormat="1" applyFont="1" applyBorder="1" applyAlignment="1" applyProtection="1">
      <alignment horizontal="center"/>
    </xf>
    <xf numFmtId="49" fontId="20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2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Continuous"/>
    </xf>
    <xf numFmtId="167" fontId="14" fillId="5" borderId="0" xfId="0" applyNumberFormat="1" applyFont="1" applyFill="1"/>
    <xf numFmtId="49" fontId="15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" fontId="14" fillId="5" borderId="0" xfId="0" applyNumberFormat="1" applyFont="1" applyFill="1" applyAlignment="1">
      <alignment horizontal="center"/>
    </xf>
    <xf numFmtId="0" fontId="15" fillId="5" borderId="0" xfId="0" applyFont="1" applyFill="1" applyAlignment="1">
      <alignment horizontal="centerContinuous"/>
    </xf>
    <xf numFmtId="49" fontId="15" fillId="5" borderId="0" xfId="0" applyNumberFormat="1" applyFont="1" applyFill="1" applyAlignment="1">
      <alignment horizontal="center" vertical="center"/>
    </xf>
    <xf numFmtId="49" fontId="15" fillId="5" borderId="0" xfId="0" applyNumberFormat="1" applyFont="1" applyFill="1" applyAlignment="1">
      <alignment vertical="center"/>
    </xf>
    <xf numFmtId="0" fontId="14" fillId="5" borderId="1" xfId="0" applyFont="1" applyFill="1" applyBorder="1"/>
    <xf numFmtId="2" fontId="14" fillId="5" borderId="1" xfId="0" applyNumberFormat="1" applyFont="1" applyFill="1" applyBorder="1"/>
    <xf numFmtId="0" fontId="14" fillId="5" borderId="10" xfId="0" applyFont="1" applyFill="1" applyBorder="1"/>
    <xf numFmtId="4" fontId="1" fillId="0" borderId="0" xfId="0" applyNumberFormat="1" applyFont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171" fontId="1" fillId="0" borderId="0" xfId="4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right" vertical="center"/>
    </xf>
    <xf numFmtId="171" fontId="1" fillId="0" borderId="4" xfId="4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" fontId="1" fillId="0" borderId="3" xfId="0" applyNumberFormat="1" applyFont="1" applyBorder="1" applyAlignment="1">
      <alignment horizontal="center" vertical="center"/>
    </xf>
    <xf numFmtId="171" fontId="1" fillId="0" borderId="2" xfId="0" applyNumberFormat="1" applyFont="1" applyBorder="1" applyAlignment="1">
      <alignment horizontal="center" vertical="center"/>
    </xf>
    <xf numFmtId="171" fontId="1" fillId="2" borderId="7" xfId="0" applyNumberFormat="1" applyFont="1" applyFill="1" applyBorder="1" applyAlignment="1">
      <alignment horizontal="center" vertical="center"/>
    </xf>
    <xf numFmtId="171" fontId="1" fillId="2" borderId="7" xfId="4" applyNumberFormat="1" applyFont="1" applyFill="1" applyBorder="1" applyAlignment="1">
      <alignment horizontal="center" vertical="center"/>
    </xf>
    <xf numFmtId="171" fontId="2" fillId="0" borderId="6" xfId="0" applyNumberFormat="1" applyFont="1" applyBorder="1" applyAlignment="1">
      <alignment vertical="center"/>
    </xf>
    <xf numFmtId="171" fontId="2" fillId="2" borderId="8" xfId="4" applyNumberFormat="1" applyFont="1" applyFill="1" applyBorder="1" applyAlignment="1">
      <alignment horizontal="center" vertical="center"/>
    </xf>
    <xf numFmtId="169" fontId="20" fillId="0" borderId="3" xfId="0" applyNumberFormat="1" applyFont="1" applyBorder="1" applyAlignment="1">
      <alignment vertical="center" wrapText="1"/>
    </xf>
    <xf numFmtId="169" fontId="20" fillId="0" borderId="10" xfId="0" applyNumberFormat="1" applyFont="1" applyBorder="1" applyAlignment="1">
      <alignment vertical="center" wrapText="1"/>
    </xf>
    <xf numFmtId="4" fontId="20" fillId="6" borderId="1" xfId="0" applyNumberFormat="1" applyFont="1" applyFill="1" applyBorder="1" applyAlignment="1">
      <alignment horizontal="center" vertical="center" wrapText="1"/>
    </xf>
    <xf numFmtId="171" fontId="2" fillId="2" borderId="1" xfId="0" applyNumberFormat="1" applyFont="1" applyFill="1" applyBorder="1" applyAlignment="1">
      <alignment horizontal="center" vertical="center"/>
    </xf>
    <xf numFmtId="171" fontId="2" fillId="2" borderId="1" xfId="4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9" fontId="2" fillId="0" borderId="1" xfId="0" applyNumberFormat="1" applyFont="1" applyBorder="1" applyAlignment="1">
      <alignment horizontal="center" vertical="center"/>
    </xf>
    <xf numFmtId="0" fontId="20" fillId="0" borderId="0" xfId="0" applyFont="1"/>
    <xf numFmtId="49" fontId="10" fillId="5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Continuous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70" fontId="1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Continuous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169" fontId="1" fillId="0" borderId="3" xfId="0" applyNumberFormat="1" applyFont="1" applyBorder="1" applyAlignment="1">
      <alignment vertical="center" wrapText="1"/>
    </xf>
    <xf numFmtId="169" fontId="1" fillId="0" borderId="10" xfId="0" applyNumberFormat="1" applyFont="1" applyBorder="1" applyAlignment="1">
      <alignment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2" fillId="0" borderId="0" xfId="3"/>
    <xf numFmtId="171" fontId="2" fillId="2" borderId="1" xfId="3" applyNumberFormat="1" applyFill="1" applyBorder="1" applyAlignment="1">
      <alignment horizontal="center" vertical="center"/>
    </xf>
    <xf numFmtId="166" fontId="2" fillId="2" borderId="1" xfId="3" applyNumberFormat="1" applyFill="1" applyBorder="1" applyAlignment="1">
      <alignment horizontal="center" vertical="center"/>
    </xf>
    <xf numFmtId="0" fontId="2" fillId="0" borderId="1" xfId="3" applyBorder="1" applyAlignment="1">
      <alignment horizontal="left" vertical="center" wrapText="1"/>
    </xf>
    <xf numFmtId="0" fontId="2" fillId="0" borderId="1" xfId="3" applyBorder="1"/>
    <xf numFmtId="169" fontId="2" fillId="0" borderId="1" xfId="3" applyNumberFormat="1" applyBorder="1" applyAlignment="1">
      <alignment horizontal="center" vertical="center"/>
    </xf>
    <xf numFmtId="0" fontId="1" fillId="0" borderId="0" xfId="3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170" fontId="1" fillId="0" borderId="0" xfId="3" applyNumberFormat="1" applyFont="1" applyAlignment="1">
      <alignment horizontal="right" vertical="center"/>
    </xf>
    <xf numFmtId="168" fontId="1" fillId="0" borderId="0" xfId="0" applyNumberFormat="1" applyFont="1" applyAlignment="1">
      <alignment horizontal="left" vertical="center"/>
    </xf>
    <xf numFmtId="14" fontId="4" fillId="0" borderId="0" xfId="3" applyNumberFormat="1" applyFont="1" applyAlignment="1">
      <alignment horizontal="right" vertical="center"/>
    </xf>
    <xf numFmtId="2" fontId="21" fillId="0" borderId="0" xfId="0" applyNumberFormat="1" applyFont="1" applyAlignment="1">
      <alignment horizontal="centerContinuous" vertical="center"/>
    </xf>
    <xf numFmtId="0" fontId="2" fillId="0" borderId="1" xfId="3" applyFont="1" applyBorder="1" applyAlignment="1">
      <alignment horizontal="left" vertical="center" wrapText="1"/>
    </xf>
    <xf numFmtId="0" fontId="0" fillId="0" borderId="13" xfId="0" applyBorder="1"/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73" fontId="0" fillId="0" borderId="17" xfId="0" applyNumberFormat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173" fontId="0" fillId="9" borderId="8" xfId="0" applyNumberFormat="1" applyFill="1" applyBorder="1" applyAlignment="1">
      <alignment horizontal="center" vertical="center"/>
    </xf>
    <xf numFmtId="173" fontId="0" fillId="9" borderId="19" xfId="0" applyNumberForma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4" fontId="7" fillId="0" borderId="1" xfId="1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49" fontId="6" fillId="4" borderId="0" xfId="0" applyNumberFormat="1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right" vertical="center"/>
      <protection locked="0"/>
    </xf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1" applyNumberFormat="1" applyFont="1" applyFill="1" applyBorder="1" applyAlignment="1">
      <alignment horizontal="center" vertical="center"/>
    </xf>
    <xf numFmtId="49" fontId="1" fillId="4" borderId="0" xfId="0" applyNumberFormat="1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right" vertical="center"/>
      <protection locked="0"/>
    </xf>
    <xf numFmtId="166" fontId="2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0" xfId="3" applyNumberFormat="1" applyFont="1" applyFill="1" applyAlignment="1" applyProtection="1">
      <alignment horizontal="left" vertical="center"/>
      <protection locked="0"/>
    </xf>
    <xf numFmtId="0" fontId="1" fillId="4" borderId="0" xfId="3" applyFont="1" applyFill="1" applyAlignment="1" applyProtection="1">
      <alignment horizontal="right" vertical="center"/>
      <protection locked="0"/>
    </xf>
    <xf numFmtId="166" fontId="2" fillId="4" borderId="1" xfId="3" applyNumberForma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>
      <alignment vertical="center" wrapText="1"/>
    </xf>
    <xf numFmtId="169" fontId="1" fillId="0" borderId="9" xfId="0" applyNumberFormat="1" applyFont="1" applyBorder="1" applyAlignment="1" applyProtection="1">
      <alignment horizontal="center" vertical="center" wrapText="1"/>
    </xf>
    <xf numFmtId="169" fontId="1" fillId="0" borderId="10" xfId="0" applyNumberFormat="1" applyFont="1" applyBorder="1" applyAlignment="1" applyProtection="1">
      <alignment horizontal="center" vertical="center" wrapText="1"/>
    </xf>
    <xf numFmtId="2" fontId="4" fillId="0" borderId="0" xfId="0" applyNumberFormat="1" applyFont="1" applyBorder="1" applyAlignment="1">
      <alignment horizontal="left" vertical="center"/>
    </xf>
    <xf numFmtId="14" fontId="1" fillId="4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7" fillId="3" borderId="6" xfId="0" applyNumberFormat="1" applyFont="1" applyFill="1" applyBorder="1" applyAlignment="1" applyProtection="1">
      <alignment horizontal="center" vertical="center"/>
      <protection locked="0"/>
    </xf>
    <xf numFmtId="171" fontId="7" fillId="3" borderId="2" xfId="0" applyNumberFormat="1" applyFont="1" applyFill="1" applyBorder="1" applyAlignment="1" applyProtection="1">
      <alignment horizontal="center" vertical="center"/>
      <protection locked="0"/>
    </xf>
    <xf numFmtId="169" fontId="20" fillId="0" borderId="9" xfId="0" applyNumberFormat="1" applyFont="1" applyBorder="1" applyAlignment="1">
      <alignment horizontal="center" vertical="center" wrapText="1"/>
    </xf>
    <xf numFmtId="169" fontId="20" fillId="0" borderId="1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left" vertical="center"/>
    </xf>
    <xf numFmtId="14" fontId="1" fillId="4" borderId="0" xfId="0" applyNumberFormat="1" applyFont="1" applyFill="1" applyAlignment="1" applyProtection="1">
      <alignment horizontal="left" vertical="center"/>
      <protection locked="0"/>
    </xf>
    <xf numFmtId="171" fontId="2" fillId="3" borderId="6" xfId="0" applyNumberFormat="1" applyFont="1" applyFill="1" applyBorder="1" applyAlignment="1" applyProtection="1">
      <alignment horizontal="center" vertical="center"/>
      <protection locked="0"/>
    </xf>
    <xf numFmtId="171" fontId="2" fillId="3" borderId="2" xfId="0" applyNumberFormat="1" applyFont="1" applyFill="1" applyBorder="1" applyAlignment="1" applyProtection="1">
      <alignment horizontal="center" vertical="center"/>
      <protection locked="0"/>
    </xf>
    <xf numFmtId="14" fontId="1" fillId="4" borderId="0" xfId="3" applyNumberFormat="1" applyFont="1" applyFill="1" applyAlignment="1" applyProtection="1">
      <alignment horizontal="left" vertical="center"/>
      <protection locked="0"/>
    </xf>
    <xf numFmtId="0" fontId="1" fillId="0" borderId="0" xfId="3" applyFont="1" applyAlignment="1">
      <alignment horizontal="left" vertical="center"/>
    </xf>
    <xf numFmtId="169" fontId="1" fillId="0" borderId="9" xfId="0" applyNumberFormat="1" applyFont="1" applyBorder="1" applyAlignment="1">
      <alignment horizontal="center" vertical="center" wrapText="1"/>
    </xf>
    <xf numFmtId="169" fontId="1" fillId="0" borderId="10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Währung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opLeftCell="C1" zoomScaleNormal="100" workbookViewId="0">
      <selection activeCell="K10" sqref="K10:K12"/>
    </sheetView>
  </sheetViews>
  <sheetFormatPr baseColWidth="10" defaultRowHeight="12.75" outlineLevelRow="1" outlineLevelCol="1" x14ac:dyDescent="0.2"/>
  <cols>
    <col min="1" max="2" width="0" hidden="1" customWidth="1"/>
    <col min="3" max="3" width="7.5703125" customWidth="1"/>
    <col min="4" max="4" width="44.7109375" customWidth="1"/>
    <col min="5" max="5" width="11.5703125" customWidth="1"/>
    <col min="6" max="6" width="14.5703125" bestFit="1" customWidth="1"/>
    <col min="7" max="7" width="14.5703125" hidden="1" customWidth="1" outlineLevel="1"/>
    <col min="8" max="8" width="21.140625" bestFit="1" customWidth="1" collapsed="1"/>
    <col min="9" max="9" width="13.42578125" customWidth="1"/>
    <col min="10" max="10" width="11.85546875" customWidth="1"/>
    <col min="11" max="11" width="11.140625" customWidth="1"/>
    <col min="12" max="12" width="14.5703125" customWidth="1"/>
  </cols>
  <sheetData>
    <row r="1" spans="1:12" s="1" customFormat="1" ht="21" customHeight="1" x14ac:dyDescent="0.2">
      <c r="C1" s="2" t="s">
        <v>0</v>
      </c>
      <c r="D1" s="3"/>
      <c r="E1" s="81" t="s">
        <v>63</v>
      </c>
      <c r="F1" s="81"/>
      <c r="G1" s="106"/>
      <c r="H1" s="81"/>
      <c r="I1" s="81"/>
      <c r="J1" s="73"/>
      <c r="K1" s="115" t="s">
        <v>1</v>
      </c>
      <c r="L1" s="127">
        <v>46235</v>
      </c>
    </row>
    <row r="2" spans="1:12" s="4" customFormat="1" ht="21" customHeight="1" x14ac:dyDescent="0.2">
      <c r="C2" s="2" t="s">
        <v>49</v>
      </c>
      <c r="D2" s="5"/>
      <c r="E2" s="74"/>
      <c r="F2" s="260" t="s">
        <v>55</v>
      </c>
      <c r="G2" s="260"/>
      <c r="H2" s="260"/>
      <c r="I2" s="260"/>
      <c r="J2" s="260"/>
      <c r="K2" s="115" t="s">
        <v>2</v>
      </c>
      <c r="L2" s="128">
        <v>46235</v>
      </c>
    </row>
    <row r="3" spans="1:12" s="4" customFormat="1" ht="21" customHeight="1" x14ac:dyDescent="0.2">
      <c r="C3" s="2"/>
      <c r="D3" s="5"/>
      <c r="E3" s="74"/>
      <c r="F3" s="246" t="s">
        <v>98</v>
      </c>
      <c r="G3" s="241"/>
      <c r="H3" s="241"/>
      <c r="I3" s="241"/>
      <c r="J3" s="241"/>
      <c r="K3" s="115"/>
      <c r="L3" s="128"/>
    </row>
    <row r="4" spans="1:12" s="6" customFormat="1" ht="18" customHeight="1" x14ac:dyDescent="0.2">
      <c r="C4" s="7" t="s">
        <v>3</v>
      </c>
      <c r="D4" s="9" t="s">
        <v>59</v>
      </c>
      <c r="E4" s="8" t="s">
        <v>4</v>
      </c>
      <c r="F4" s="262" t="s">
        <v>82</v>
      </c>
      <c r="G4" s="263"/>
      <c r="H4" s="263"/>
      <c r="I4" s="263"/>
      <c r="J4" s="263"/>
      <c r="K4" s="71" t="s">
        <v>5</v>
      </c>
      <c r="L4" s="129">
        <v>1890</v>
      </c>
    </row>
    <row r="5" spans="1:12" s="6" customFormat="1" ht="18" customHeight="1" x14ac:dyDescent="0.2">
      <c r="C5" s="7" t="s">
        <v>6</v>
      </c>
      <c r="D5" s="247"/>
      <c r="E5" s="9" t="s">
        <v>7</v>
      </c>
      <c r="F5" s="261"/>
      <c r="G5" s="261"/>
      <c r="H5" s="261"/>
      <c r="I5" s="261"/>
      <c r="J5" s="261"/>
      <c r="K5" s="71" t="s">
        <v>8</v>
      </c>
      <c r="L5" s="248"/>
    </row>
    <row r="6" spans="1:12" s="10" customFormat="1" ht="18" customHeight="1" x14ac:dyDescent="0.25">
      <c r="C6" s="9" t="s">
        <v>9</v>
      </c>
      <c r="D6" s="9" t="s">
        <v>80</v>
      </c>
      <c r="E6" s="11" t="s">
        <v>10</v>
      </c>
      <c r="F6" s="262" t="s">
        <v>58</v>
      </c>
      <c r="G6" s="263"/>
      <c r="H6" s="263"/>
      <c r="I6" s="263"/>
      <c r="J6" s="263"/>
      <c r="K6" s="71" t="s">
        <v>8</v>
      </c>
      <c r="L6" s="130" t="s">
        <v>57</v>
      </c>
    </row>
    <row r="7" spans="1:12" s="16" customFormat="1" ht="33" customHeight="1" x14ac:dyDescent="0.2">
      <c r="A7" s="12" t="s">
        <v>11</v>
      </c>
      <c r="B7" s="12" t="s">
        <v>12</v>
      </c>
      <c r="C7" s="12" t="s">
        <v>13</v>
      </c>
      <c r="D7" s="12" t="s">
        <v>14</v>
      </c>
      <c r="E7" s="13" t="s">
        <v>50</v>
      </c>
      <c r="F7" s="13" t="s">
        <v>51</v>
      </c>
      <c r="G7" s="107" t="s">
        <v>51</v>
      </c>
      <c r="H7" s="13" t="s">
        <v>52</v>
      </c>
      <c r="I7" s="14" t="s">
        <v>53</v>
      </c>
      <c r="J7" s="12" t="s">
        <v>15</v>
      </c>
      <c r="K7" s="12" t="s">
        <v>16</v>
      </c>
      <c r="L7" s="15" t="s">
        <v>17</v>
      </c>
    </row>
    <row r="8" spans="1:12" s="22" customFormat="1" ht="12" customHeight="1" x14ac:dyDescent="0.2">
      <c r="A8" s="17"/>
      <c r="B8" s="17"/>
      <c r="C8" s="18"/>
      <c r="D8" s="18"/>
      <c r="E8" s="19"/>
      <c r="F8" s="18" t="s">
        <v>18</v>
      </c>
      <c r="G8" s="108"/>
      <c r="H8" s="19" t="s">
        <v>19</v>
      </c>
      <c r="I8" s="20" t="s">
        <v>20</v>
      </c>
      <c r="J8" s="18" t="s">
        <v>21</v>
      </c>
      <c r="K8" s="18" t="s">
        <v>18</v>
      </c>
      <c r="L8" s="21"/>
    </row>
    <row r="9" spans="1:12" s="6" customFormat="1" ht="12" customHeight="1" x14ac:dyDescent="0.2">
      <c r="A9" s="23"/>
      <c r="B9" s="23"/>
      <c r="C9" s="23" t="s">
        <v>22</v>
      </c>
      <c r="D9" s="24" t="s">
        <v>23</v>
      </c>
      <c r="E9" s="24" t="s">
        <v>24</v>
      </c>
      <c r="F9" s="24" t="s">
        <v>25</v>
      </c>
      <c r="G9" s="109" t="s">
        <v>25</v>
      </c>
      <c r="H9" s="24" t="s">
        <v>26</v>
      </c>
      <c r="I9" s="24" t="s">
        <v>27</v>
      </c>
      <c r="J9" s="24" t="s">
        <v>28</v>
      </c>
      <c r="K9" s="24" t="s">
        <v>29</v>
      </c>
      <c r="L9" s="24" t="s">
        <v>30</v>
      </c>
    </row>
    <row r="10" spans="1:12" ht="38.25" x14ac:dyDescent="0.2">
      <c r="A10" s="25"/>
      <c r="B10" s="25"/>
      <c r="C10" s="26" t="s">
        <v>31</v>
      </c>
      <c r="D10" s="75" t="s">
        <v>85</v>
      </c>
      <c r="E10" s="245">
        <v>137.9</v>
      </c>
      <c r="F10" s="249"/>
      <c r="G10" s="27" t="e">
        <f>F10*$G$20</f>
        <v>#DIV/0!</v>
      </c>
      <c r="H10" s="28" t="e">
        <f>E10*G10</f>
        <v>#DIV/0!</v>
      </c>
      <c r="I10" s="29" t="e">
        <f>H10*19%</f>
        <v>#DIV/0!</v>
      </c>
      <c r="J10" s="29" t="e">
        <f>H10+I10</f>
        <v>#DIV/0!</v>
      </c>
      <c r="K10" s="266"/>
      <c r="L10" s="264" t="s">
        <v>46</v>
      </c>
    </row>
    <row r="11" spans="1:12" ht="24.75" customHeight="1" x14ac:dyDescent="0.2">
      <c r="A11" s="25"/>
      <c r="B11" s="25"/>
      <c r="C11" s="114" t="s">
        <v>47</v>
      </c>
      <c r="D11" s="75" t="s">
        <v>62</v>
      </c>
      <c r="E11" s="245">
        <v>2.97</v>
      </c>
      <c r="F11" s="249"/>
      <c r="G11" s="27" t="e">
        <f>F11*$G$20</f>
        <v>#DIV/0!</v>
      </c>
      <c r="H11" s="28" t="e">
        <f>E11*G11</f>
        <v>#DIV/0!</v>
      </c>
      <c r="I11" s="29" t="e">
        <f>H11*19%</f>
        <v>#DIV/0!</v>
      </c>
      <c r="J11" s="29" t="e">
        <f>H11+I11</f>
        <v>#DIV/0!</v>
      </c>
      <c r="K11" s="267"/>
      <c r="L11" s="265"/>
    </row>
    <row r="12" spans="1:12" ht="24.75" customHeight="1" x14ac:dyDescent="0.2">
      <c r="A12" s="25"/>
      <c r="B12" s="25"/>
      <c r="C12" s="114" t="s">
        <v>48</v>
      </c>
      <c r="D12" s="75" t="s">
        <v>61</v>
      </c>
      <c r="E12" s="245">
        <v>13.34</v>
      </c>
      <c r="F12" s="249"/>
      <c r="G12" s="27" t="e">
        <f>F12*$G$20</f>
        <v>#DIV/0!</v>
      </c>
      <c r="H12" s="28" t="e">
        <f>E12*G12</f>
        <v>#DIV/0!</v>
      </c>
      <c r="I12" s="29" t="e">
        <f>H12*19%</f>
        <v>#DIV/0!</v>
      </c>
      <c r="J12" s="29" t="e">
        <f>H12+I12</f>
        <v>#DIV/0!</v>
      </c>
      <c r="K12" s="267"/>
      <c r="L12" s="265"/>
    </row>
    <row r="13" spans="1:12" ht="36.950000000000003" customHeight="1" thickBot="1" x14ac:dyDescent="0.25">
      <c r="A13" s="25"/>
      <c r="B13" s="25"/>
      <c r="C13" s="258" t="s">
        <v>32</v>
      </c>
      <c r="D13" s="259"/>
      <c r="E13" s="118">
        <f>SUM(E10:E12)</f>
        <v>154.21</v>
      </c>
      <c r="F13" s="116"/>
      <c r="G13" s="117"/>
      <c r="H13" s="79" t="e">
        <f>SUM(H10:H12)</f>
        <v>#DIV/0!</v>
      </c>
      <c r="I13" s="79" t="e">
        <f>SUM(I10:I12)</f>
        <v>#DIV/0!</v>
      </c>
      <c r="J13" s="79" t="e">
        <f>SUM(H13:I13)</f>
        <v>#DIV/0!</v>
      </c>
      <c r="K13" s="70"/>
      <c r="L13" s="76" t="s">
        <v>54</v>
      </c>
    </row>
    <row r="14" spans="1:12" ht="26.25" customHeight="1" x14ac:dyDescent="0.2">
      <c r="C14" s="31"/>
      <c r="D14" s="32"/>
      <c r="E14" s="32"/>
      <c r="F14" s="33" t="s">
        <v>33</v>
      </c>
      <c r="G14" s="33" t="s">
        <v>33</v>
      </c>
      <c r="H14" s="77" t="e">
        <f>H13*4</f>
        <v>#DIV/0!</v>
      </c>
      <c r="I14" s="78" t="e">
        <f>H14*19%</f>
        <v>#DIV/0!</v>
      </c>
      <c r="J14" s="78" t="e">
        <f>H14+I14</f>
        <v>#DIV/0!</v>
      </c>
      <c r="K14" s="34"/>
      <c r="L14" s="35" t="s">
        <v>34</v>
      </c>
    </row>
    <row r="15" spans="1:12" s="41" customFormat="1" ht="18" hidden="1" customHeight="1" outlineLevel="1" x14ac:dyDescent="0.2">
      <c r="C15" s="72" t="s">
        <v>45</v>
      </c>
      <c r="D15" s="36"/>
      <c r="E15" s="36"/>
      <c r="F15" s="37"/>
      <c r="G15" s="37"/>
      <c r="H15" s="38"/>
      <c r="I15" s="39"/>
      <c r="J15" s="39"/>
      <c r="K15" s="39"/>
      <c r="L15" s="40"/>
    </row>
    <row r="16" spans="1:12" s="41" customFormat="1" ht="12" hidden="1" customHeight="1" outlineLevel="1" x14ac:dyDescent="0.2">
      <c r="C16" s="42"/>
      <c r="D16" s="36"/>
      <c r="E16" s="36"/>
      <c r="F16" s="37"/>
      <c r="G16" s="37"/>
      <c r="H16" s="43"/>
      <c r="I16" s="39"/>
      <c r="J16" s="39"/>
      <c r="K16" s="39"/>
      <c r="L16" s="40"/>
    </row>
    <row r="17" spans="3:17" s="44" customFormat="1" ht="15" hidden="1" outlineLevel="1" x14ac:dyDescent="0.2">
      <c r="C17" s="82" t="s">
        <v>35</v>
      </c>
      <c r="D17" s="83"/>
      <c r="E17" s="83"/>
      <c r="F17" s="84"/>
      <c r="G17" s="85">
        <f>K10</f>
        <v>0</v>
      </c>
      <c r="H17" s="86" t="s">
        <v>36</v>
      </c>
      <c r="I17" s="87"/>
      <c r="J17" s="87"/>
      <c r="K17" s="87"/>
      <c r="L17" s="88"/>
    </row>
    <row r="18" spans="3:17" s="44" customFormat="1" hidden="1" outlineLevel="1" x14ac:dyDescent="0.2">
      <c r="C18" s="89" t="s">
        <v>37</v>
      </c>
      <c r="D18" s="90"/>
      <c r="E18" s="91"/>
      <c r="F18" s="92"/>
      <c r="G18" s="93">
        <f>K10</f>
        <v>0</v>
      </c>
      <c r="H18" s="94" t="s">
        <v>36</v>
      </c>
      <c r="I18" s="95"/>
      <c r="J18" s="95"/>
      <c r="K18" s="96"/>
      <c r="L18" s="87"/>
    </row>
    <row r="19" spans="3:17" s="44" customFormat="1" ht="14.25" hidden="1" outlineLevel="1" x14ac:dyDescent="0.2">
      <c r="C19" s="97" t="s">
        <v>38</v>
      </c>
      <c r="D19" s="98"/>
      <c r="E19" s="99"/>
      <c r="F19" s="100"/>
      <c r="G19" s="101" t="e">
        <f>1/G17*G18-1</f>
        <v>#DIV/0!</v>
      </c>
      <c r="H19" s="102"/>
      <c r="I19" s="103"/>
      <c r="J19" s="103"/>
      <c r="K19" s="103"/>
      <c r="L19" s="104"/>
      <c r="M19" s="47"/>
      <c r="N19" s="47"/>
    </row>
    <row r="20" spans="3:17" s="44" customFormat="1" ht="14.25" hidden="1" outlineLevel="1" x14ac:dyDescent="0.2">
      <c r="C20" s="97" t="s">
        <v>39</v>
      </c>
      <c r="D20" s="98"/>
      <c r="E20" s="99"/>
      <c r="F20" s="100"/>
      <c r="G20" s="101" t="e">
        <f>1/G17*G18</f>
        <v>#DIV/0!</v>
      </c>
      <c r="H20" s="105"/>
      <c r="I20" s="103"/>
      <c r="J20" s="103"/>
      <c r="K20" s="103"/>
      <c r="L20" s="104"/>
      <c r="M20" s="47"/>
      <c r="N20" s="47"/>
    </row>
    <row r="21" spans="3:17" s="44" customFormat="1" ht="14.25" collapsed="1" x14ac:dyDescent="0.2">
      <c r="C21" s="48"/>
      <c r="D21" s="49"/>
      <c r="E21" s="50"/>
      <c r="F21" s="51"/>
      <c r="G21" s="110"/>
      <c r="H21" s="52"/>
      <c r="I21" s="45"/>
      <c r="J21" s="45"/>
      <c r="K21" s="45"/>
      <c r="L21" s="46"/>
      <c r="M21" s="47"/>
      <c r="N21" s="47"/>
    </row>
    <row r="22" spans="3:17" ht="45" customHeight="1" x14ac:dyDescent="0.2">
      <c r="C22" s="257" t="s">
        <v>60</v>
      </c>
      <c r="D22" s="257"/>
      <c r="E22" s="257"/>
      <c r="F22" s="257"/>
      <c r="G22" s="257"/>
      <c r="H22" s="257"/>
      <c r="I22" s="257"/>
      <c r="J22" s="257"/>
      <c r="K22" s="257"/>
      <c r="L22" s="257"/>
      <c r="M22" s="125"/>
      <c r="N22" s="125"/>
      <c r="O22" s="125"/>
      <c r="P22" s="125"/>
      <c r="Q22" s="125"/>
    </row>
    <row r="23" spans="3:17" x14ac:dyDescent="0.2">
      <c r="C23" s="126" t="s">
        <v>56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</row>
    <row r="24" spans="3:17" ht="15" x14ac:dyDescent="0.25">
      <c r="C24" s="80"/>
      <c r="D24" s="5"/>
      <c r="E24" s="5"/>
      <c r="F24" s="119"/>
      <c r="G24" s="120"/>
      <c r="H24" s="120"/>
      <c r="I24" s="121"/>
      <c r="J24" s="122"/>
      <c r="L24" s="123"/>
      <c r="M24" s="123"/>
      <c r="N24" s="62"/>
      <c r="O24" s="115"/>
      <c r="P24" s="124"/>
    </row>
    <row r="25" spans="3:17" ht="15" hidden="1" outlineLevel="1" x14ac:dyDescent="0.25">
      <c r="C25" s="61" t="s">
        <v>40</v>
      </c>
      <c r="D25" s="7"/>
      <c r="E25" s="53"/>
      <c r="F25" s="60"/>
      <c r="G25" s="111"/>
      <c r="H25" s="54"/>
      <c r="I25" s="55"/>
      <c r="J25" s="55"/>
      <c r="K25" s="55"/>
      <c r="L25" s="62"/>
    </row>
    <row r="26" spans="3:17" ht="15" hidden="1" outlineLevel="1" x14ac:dyDescent="0.25">
      <c r="C26" s="61" t="s">
        <v>41</v>
      </c>
      <c r="D26" s="63"/>
      <c r="E26" s="57"/>
      <c r="F26" s="64"/>
      <c r="G26" s="112"/>
      <c r="H26" s="58"/>
      <c r="I26" s="59"/>
      <c r="J26" s="59"/>
      <c r="K26" s="59"/>
      <c r="L26" s="62"/>
    </row>
    <row r="27" spans="3:17" ht="15" hidden="1" outlineLevel="1" x14ac:dyDescent="0.25">
      <c r="C27" s="61"/>
      <c r="D27" s="63"/>
      <c r="E27" s="57"/>
      <c r="F27" s="64"/>
      <c r="G27" s="112"/>
      <c r="H27" s="58"/>
      <c r="I27" s="59"/>
      <c r="J27" s="59"/>
      <c r="K27" s="59"/>
      <c r="L27" s="62"/>
    </row>
    <row r="28" spans="3:17" hidden="1" outlineLevel="1" x14ac:dyDescent="0.2">
      <c r="C28" s="61"/>
      <c r="D28" s="63"/>
      <c r="E28" s="57"/>
      <c r="F28" s="64"/>
      <c r="G28" s="112"/>
      <c r="H28" s="58"/>
      <c r="I28" s="59"/>
      <c r="J28" s="59"/>
      <c r="K28" s="59"/>
      <c r="L28" s="56"/>
    </row>
    <row r="29" spans="3:17" ht="15.75" hidden="1" outlineLevel="1" thickBot="1" x14ac:dyDescent="0.3">
      <c r="C29" s="65" t="s">
        <v>42</v>
      </c>
      <c r="D29" s="66"/>
      <c r="E29" s="67" t="s">
        <v>43</v>
      </c>
      <c r="F29" s="66"/>
      <c r="G29" s="113"/>
      <c r="H29" s="68" t="s">
        <v>44</v>
      </c>
      <c r="J29" s="66"/>
      <c r="K29" s="66"/>
      <c r="L29" s="66"/>
    </row>
    <row r="30" spans="3:17" collapsed="1" x14ac:dyDescent="0.2">
      <c r="C30" s="69"/>
      <c r="D30" s="30"/>
      <c r="E30" s="57"/>
      <c r="F30" s="64"/>
      <c r="G30" s="64"/>
      <c r="H30" s="58"/>
      <c r="I30" s="59"/>
      <c r="J30" s="59"/>
      <c r="K30" s="59"/>
    </row>
    <row r="31" spans="3:17" x14ac:dyDescent="0.2">
      <c r="L31" s="56"/>
    </row>
  </sheetData>
  <sheetProtection algorithmName="SHA-512" hashValue="8AqKP0BAe8vUh4/2S/C0+/j/n/RvDhz7urDi5VUWPVMmmjGNwcKFDq5xQ4nvAvNGF1jIXaNUbJmuby+tgCqFYw==" saltValue="geQtvIKHSdiUGRFLPW3IVw==" spinCount="100000" sheet="1" selectLockedCells="1"/>
  <mergeCells count="8">
    <mergeCell ref="C22:L22"/>
    <mergeCell ref="C13:D13"/>
    <mergeCell ref="F2:J2"/>
    <mergeCell ref="F5:J5"/>
    <mergeCell ref="F6:J6"/>
    <mergeCell ref="F4:J4"/>
    <mergeCell ref="L10:L12"/>
    <mergeCell ref="K10:K12"/>
  </mergeCells>
  <phoneticPr fontId="0" type="noConversion"/>
  <printOptions horizontalCentered="1" gridLinesSet="0"/>
  <pageMargins left="0.39370078740157483" right="0.19685039370078741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B9A8-A9AD-4086-B21B-864EDE3B3BB9}">
  <dimension ref="A1:Q31"/>
  <sheetViews>
    <sheetView showGridLines="0" topLeftCell="C1" zoomScaleNormal="100" workbookViewId="0">
      <selection activeCell="F10" sqref="F10"/>
    </sheetView>
  </sheetViews>
  <sheetFormatPr baseColWidth="10" defaultRowHeight="12.75" outlineLevelRow="1" outlineLevelCol="1" x14ac:dyDescent="0.2"/>
  <cols>
    <col min="1" max="2" width="0" hidden="1" customWidth="1"/>
    <col min="3" max="3" width="7.5703125" customWidth="1"/>
    <col min="4" max="4" width="44.7109375" customWidth="1"/>
    <col min="5" max="5" width="11.5703125" customWidth="1"/>
    <col min="6" max="6" width="14.5703125" bestFit="1" customWidth="1"/>
    <col min="7" max="7" width="14.5703125" hidden="1" customWidth="1" outlineLevel="1"/>
    <col min="8" max="8" width="21.140625" bestFit="1" customWidth="1" collapsed="1"/>
    <col min="9" max="9" width="13.42578125" customWidth="1"/>
    <col min="10" max="10" width="11.85546875" customWidth="1"/>
    <col min="11" max="11" width="11.140625" customWidth="1"/>
    <col min="12" max="12" width="14.5703125" customWidth="1"/>
  </cols>
  <sheetData>
    <row r="1" spans="1:12" s="1" customFormat="1" ht="21" customHeight="1" x14ac:dyDescent="0.2">
      <c r="C1" s="207" t="s">
        <v>0</v>
      </c>
      <c r="D1" s="210"/>
      <c r="E1" s="208" t="s">
        <v>69</v>
      </c>
      <c r="F1" s="208"/>
      <c r="G1" s="209"/>
      <c r="H1" s="208"/>
      <c r="I1" s="208"/>
      <c r="J1" s="73"/>
      <c r="K1" s="152" t="s">
        <v>1</v>
      </c>
      <c r="L1" s="127">
        <v>46235</v>
      </c>
    </row>
    <row r="2" spans="1:12" s="4" customFormat="1" ht="21" customHeight="1" x14ac:dyDescent="0.2">
      <c r="C2" s="207" t="s">
        <v>49</v>
      </c>
      <c r="D2" s="157"/>
      <c r="E2" s="74"/>
      <c r="F2" s="271" t="s">
        <v>55</v>
      </c>
      <c r="G2" s="271"/>
      <c r="H2" s="271"/>
      <c r="I2" s="271"/>
      <c r="J2" s="271"/>
      <c r="K2" s="152" t="s">
        <v>2</v>
      </c>
      <c r="L2" s="127">
        <v>46235</v>
      </c>
    </row>
    <row r="3" spans="1:12" s="4" customFormat="1" ht="21" customHeight="1" x14ac:dyDescent="0.2">
      <c r="C3" s="207"/>
      <c r="D3" s="157"/>
      <c r="E3" s="74"/>
      <c r="F3" s="246" t="s">
        <v>98</v>
      </c>
      <c r="G3" s="243"/>
      <c r="H3" s="243"/>
      <c r="I3" s="243"/>
      <c r="J3" s="243"/>
      <c r="K3" s="152"/>
      <c r="L3" s="127"/>
    </row>
    <row r="4" spans="1:12" s="195" customFormat="1" ht="18" customHeight="1" x14ac:dyDescent="0.2">
      <c r="C4" s="150" t="s">
        <v>3</v>
      </c>
      <c r="D4" s="131" t="s">
        <v>68</v>
      </c>
      <c r="E4" s="206" t="s">
        <v>4</v>
      </c>
      <c r="F4" s="262" t="s">
        <v>67</v>
      </c>
      <c r="G4" s="262"/>
      <c r="H4" s="262"/>
      <c r="I4" s="262"/>
      <c r="J4" s="262"/>
      <c r="K4" s="202" t="s">
        <v>5</v>
      </c>
      <c r="L4" s="205">
        <v>6900</v>
      </c>
    </row>
    <row r="5" spans="1:12" s="195" customFormat="1" ht="18" customHeight="1" x14ac:dyDescent="0.2">
      <c r="C5" s="150" t="s">
        <v>6</v>
      </c>
      <c r="D5" s="251"/>
      <c r="E5" s="204" t="s">
        <v>7</v>
      </c>
      <c r="F5" s="272"/>
      <c r="G5" s="272"/>
      <c r="H5" s="272"/>
      <c r="I5" s="272"/>
      <c r="J5" s="272"/>
      <c r="K5" s="202" t="s">
        <v>8</v>
      </c>
      <c r="L5" s="252"/>
    </row>
    <row r="6" spans="1:12" s="10" customFormat="1" ht="18" customHeight="1" x14ac:dyDescent="0.25">
      <c r="C6" s="204" t="s">
        <v>9</v>
      </c>
      <c r="D6" s="131" t="s">
        <v>80</v>
      </c>
      <c r="E6" s="203" t="s">
        <v>10</v>
      </c>
      <c r="F6" s="262" t="s">
        <v>58</v>
      </c>
      <c r="G6" s="262"/>
      <c r="H6" s="262"/>
      <c r="I6" s="262"/>
      <c r="J6" s="262"/>
      <c r="K6" s="202" t="s">
        <v>8</v>
      </c>
      <c r="L6" s="130" t="s">
        <v>57</v>
      </c>
    </row>
    <row r="7" spans="1:12" s="132" customFormat="1" ht="33" customHeight="1" x14ac:dyDescent="0.2">
      <c r="A7" s="198" t="s">
        <v>11</v>
      </c>
      <c r="B7" s="198" t="s">
        <v>12</v>
      </c>
      <c r="C7" s="198" t="s">
        <v>13</v>
      </c>
      <c r="D7" s="198" t="s">
        <v>14</v>
      </c>
      <c r="E7" s="200" t="s">
        <v>50</v>
      </c>
      <c r="F7" s="200" t="s">
        <v>51</v>
      </c>
      <c r="G7" s="201" t="s">
        <v>51</v>
      </c>
      <c r="H7" s="200" t="s">
        <v>52</v>
      </c>
      <c r="I7" s="199" t="s">
        <v>53</v>
      </c>
      <c r="J7" s="198" t="s">
        <v>15</v>
      </c>
      <c r="K7" s="198" t="s">
        <v>16</v>
      </c>
      <c r="L7" s="197" t="s">
        <v>17</v>
      </c>
    </row>
    <row r="8" spans="1:12" s="22" customFormat="1" ht="12" customHeight="1" x14ac:dyDescent="0.2">
      <c r="A8" s="17"/>
      <c r="B8" s="17"/>
      <c r="C8" s="18"/>
      <c r="D8" s="18"/>
      <c r="E8" s="19"/>
      <c r="F8" s="18" t="s">
        <v>18</v>
      </c>
      <c r="G8" s="108"/>
      <c r="H8" s="19" t="s">
        <v>19</v>
      </c>
      <c r="I8" s="20" t="s">
        <v>20</v>
      </c>
      <c r="J8" s="18" t="s">
        <v>21</v>
      </c>
      <c r="K8" s="18" t="s">
        <v>18</v>
      </c>
      <c r="L8" s="21"/>
    </row>
    <row r="9" spans="1:12" s="195" customFormat="1" ht="12" customHeight="1" x14ac:dyDescent="0.2">
      <c r="A9" s="23"/>
      <c r="B9" s="23"/>
      <c r="C9" s="23" t="s">
        <v>22</v>
      </c>
      <c r="D9" s="24" t="s">
        <v>23</v>
      </c>
      <c r="E9" s="24" t="s">
        <v>24</v>
      </c>
      <c r="F9" s="24" t="s">
        <v>25</v>
      </c>
      <c r="G9" s="196" t="s">
        <v>25</v>
      </c>
      <c r="H9" s="24" t="s">
        <v>26</v>
      </c>
      <c r="I9" s="24" t="s">
        <v>27</v>
      </c>
      <c r="J9" s="24" t="s">
        <v>28</v>
      </c>
      <c r="K9" s="24" t="s">
        <v>29</v>
      </c>
      <c r="L9" s="24" t="s">
        <v>30</v>
      </c>
    </row>
    <row r="10" spans="1:12" ht="38.25" x14ac:dyDescent="0.2">
      <c r="A10" s="25"/>
      <c r="B10" s="25"/>
      <c r="C10" s="194" t="s">
        <v>31</v>
      </c>
      <c r="D10" s="75" t="s">
        <v>85</v>
      </c>
      <c r="E10" s="250">
        <v>184.13</v>
      </c>
      <c r="F10" s="253"/>
      <c r="G10" s="192" t="e">
        <f>F10*$G$20</f>
        <v>#DIV/0!</v>
      </c>
      <c r="H10" s="191" t="e">
        <f>E10*G10</f>
        <v>#DIV/0!</v>
      </c>
      <c r="I10" s="190" t="e">
        <f>H10*19%</f>
        <v>#DIV/0!</v>
      </c>
      <c r="J10" s="190" t="e">
        <f>H10+I10</f>
        <v>#DIV/0!</v>
      </c>
      <c r="K10" s="273"/>
      <c r="L10" s="264" t="s">
        <v>46</v>
      </c>
    </row>
    <row r="11" spans="1:12" ht="24.75" customHeight="1" x14ac:dyDescent="0.2">
      <c r="A11" s="25"/>
      <c r="B11" s="25"/>
      <c r="C11" s="194" t="s">
        <v>47</v>
      </c>
      <c r="D11" s="193" t="s">
        <v>66</v>
      </c>
      <c r="E11" s="250">
        <v>102.53</v>
      </c>
      <c r="F11" s="253"/>
      <c r="G11" s="192" t="e">
        <f>F11*$G$20</f>
        <v>#DIV/0!</v>
      </c>
      <c r="H11" s="191" t="e">
        <f>E11*G11</f>
        <v>#DIV/0!</v>
      </c>
      <c r="I11" s="190" t="e">
        <f>H11*19%</f>
        <v>#DIV/0!</v>
      </c>
      <c r="J11" s="190" t="e">
        <f>H11+I11</f>
        <v>#DIV/0!</v>
      </c>
      <c r="K11" s="274"/>
      <c r="L11" s="265"/>
    </row>
    <row r="12" spans="1:12" ht="24.75" customHeight="1" x14ac:dyDescent="0.2">
      <c r="A12" s="25"/>
      <c r="B12" s="25"/>
      <c r="C12" s="194" t="s">
        <v>48</v>
      </c>
      <c r="D12" s="193" t="s">
        <v>65</v>
      </c>
      <c r="E12" s="250">
        <v>9.24</v>
      </c>
      <c r="F12" s="253"/>
      <c r="G12" s="192" t="e">
        <f>F12*$G$20</f>
        <v>#DIV/0!</v>
      </c>
      <c r="H12" s="191" t="e">
        <f>E12*G12</f>
        <v>#DIV/0!</v>
      </c>
      <c r="I12" s="190" t="e">
        <f>H12*19%</f>
        <v>#DIV/0!</v>
      </c>
      <c r="J12" s="190" t="e">
        <f>H12+I12</f>
        <v>#DIV/0!</v>
      </c>
      <c r="K12" s="274"/>
      <c r="L12" s="265"/>
    </row>
    <row r="13" spans="1:12" ht="36.950000000000003" customHeight="1" thickBot="1" x14ac:dyDescent="0.25">
      <c r="A13" s="25"/>
      <c r="B13" s="25"/>
      <c r="C13" s="268" t="s">
        <v>32</v>
      </c>
      <c r="D13" s="269"/>
      <c r="E13" s="189">
        <f>SUM(E10:E12)</f>
        <v>295.89999999999998</v>
      </c>
      <c r="F13" s="188"/>
      <c r="G13" s="187"/>
      <c r="H13" s="186" t="e">
        <f>SUM(H10:H12)</f>
        <v>#DIV/0!</v>
      </c>
      <c r="I13" s="186" t="e">
        <f>SUM(I10:I12)</f>
        <v>#DIV/0!</v>
      </c>
      <c r="J13" s="186" t="e">
        <f>SUM(H13:I13)</f>
        <v>#DIV/0!</v>
      </c>
      <c r="K13" s="185"/>
      <c r="L13" s="76" t="s">
        <v>54</v>
      </c>
    </row>
    <row r="14" spans="1:12" ht="26.25" customHeight="1" x14ac:dyDescent="0.2">
      <c r="C14" s="73"/>
      <c r="F14" s="178" t="s">
        <v>33</v>
      </c>
      <c r="G14" s="178" t="s">
        <v>33</v>
      </c>
      <c r="H14" s="184" t="e">
        <f>H13*4</f>
        <v>#DIV/0!</v>
      </c>
      <c r="I14" s="183" t="e">
        <f>H14*19%</f>
        <v>#DIV/0!</v>
      </c>
      <c r="J14" s="183" t="e">
        <f>H14+I14</f>
        <v>#DIV/0!</v>
      </c>
      <c r="K14" s="182"/>
      <c r="L14" s="181" t="s">
        <v>34</v>
      </c>
    </row>
    <row r="15" spans="1:12" ht="18" hidden="1" customHeight="1" outlineLevel="1" x14ac:dyDescent="0.2">
      <c r="C15" s="180" t="s">
        <v>45</v>
      </c>
      <c r="F15" s="178"/>
      <c r="G15" s="178"/>
      <c r="H15" s="179"/>
      <c r="I15" s="176"/>
      <c r="J15" s="176"/>
      <c r="K15" s="176"/>
      <c r="L15" s="175"/>
    </row>
    <row r="16" spans="1:12" ht="12" hidden="1" customHeight="1" outlineLevel="1" x14ac:dyDescent="0.2">
      <c r="C16" s="73"/>
      <c r="F16" s="178"/>
      <c r="G16" s="178"/>
      <c r="H16" s="177"/>
      <c r="I16" s="176"/>
      <c r="J16" s="176"/>
      <c r="K16" s="176"/>
      <c r="L16" s="175"/>
    </row>
    <row r="17" spans="3:17" s="44" customFormat="1" ht="15" hidden="1" outlineLevel="1" x14ac:dyDescent="0.2">
      <c r="C17" s="82" t="s">
        <v>35</v>
      </c>
      <c r="D17" s="174"/>
      <c r="E17" s="174"/>
      <c r="F17" s="100"/>
      <c r="G17" s="173">
        <f>K10</f>
        <v>0</v>
      </c>
      <c r="H17" s="172" t="s">
        <v>36</v>
      </c>
      <c r="I17" s="88"/>
      <c r="J17" s="88"/>
      <c r="K17" s="88"/>
      <c r="L17" s="88"/>
    </row>
    <row r="18" spans="3:17" s="44" customFormat="1" hidden="1" outlineLevel="1" x14ac:dyDescent="0.2">
      <c r="C18" s="89" t="s">
        <v>37</v>
      </c>
      <c r="D18" s="90"/>
      <c r="E18" s="91"/>
      <c r="F18" s="92"/>
      <c r="G18" s="93">
        <f>K10</f>
        <v>0</v>
      </c>
      <c r="H18" s="94" t="s">
        <v>36</v>
      </c>
      <c r="I18" s="171"/>
      <c r="J18" s="171"/>
      <c r="K18" s="170"/>
      <c r="L18" s="88"/>
    </row>
    <row r="19" spans="3:17" s="44" customFormat="1" ht="14.25" hidden="1" outlineLevel="1" x14ac:dyDescent="0.2">
      <c r="C19" s="97" t="s">
        <v>38</v>
      </c>
      <c r="D19" s="98"/>
      <c r="E19" s="99"/>
      <c r="F19" s="100"/>
      <c r="G19" s="101" t="e">
        <f>1/G17*G18-1</f>
        <v>#DIV/0!</v>
      </c>
      <c r="H19" s="102"/>
      <c r="I19" s="169"/>
      <c r="J19" s="169"/>
      <c r="K19" s="169"/>
      <c r="L19" s="168"/>
      <c r="M19" s="162"/>
      <c r="N19" s="162"/>
    </row>
    <row r="20" spans="3:17" s="44" customFormat="1" ht="14.25" hidden="1" outlineLevel="1" x14ac:dyDescent="0.2">
      <c r="C20" s="97" t="s">
        <v>39</v>
      </c>
      <c r="D20" s="98"/>
      <c r="E20" s="99"/>
      <c r="F20" s="100"/>
      <c r="G20" s="101" t="e">
        <f>1/G17*G18</f>
        <v>#DIV/0!</v>
      </c>
      <c r="H20" s="105"/>
      <c r="I20" s="169"/>
      <c r="J20" s="169"/>
      <c r="K20" s="169"/>
      <c r="L20" s="168"/>
      <c r="M20" s="162"/>
      <c r="N20" s="162"/>
    </row>
    <row r="21" spans="3:17" s="44" customFormat="1" ht="14.25" collapsed="1" x14ac:dyDescent="0.2">
      <c r="C21" s="167"/>
      <c r="D21" s="166"/>
      <c r="E21" s="50"/>
      <c r="G21" s="165"/>
      <c r="H21" s="52"/>
      <c r="I21" s="164"/>
      <c r="J21" s="164"/>
      <c r="K21" s="164"/>
      <c r="L21" s="163"/>
      <c r="M21" s="162"/>
      <c r="N21" s="162"/>
    </row>
    <row r="22" spans="3:17" ht="45" customHeight="1" x14ac:dyDescent="0.2">
      <c r="C22" s="270" t="s">
        <v>64</v>
      </c>
      <c r="D22" s="270"/>
      <c r="E22" s="270"/>
      <c r="F22" s="270"/>
      <c r="G22" s="270"/>
      <c r="H22" s="270"/>
      <c r="I22" s="270"/>
      <c r="J22" s="270"/>
      <c r="K22" s="270"/>
      <c r="L22" s="270"/>
      <c r="M22" s="160"/>
      <c r="N22" s="160"/>
      <c r="O22" s="160"/>
      <c r="P22" s="160"/>
      <c r="Q22" s="160"/>
    </row>
    <row r="23" spans="3:17" x14ac:dyDescent="0.2">
      <c r="C23" s="159" t="s">
        <v>56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</row>
    <row r="24" spans="3:17" ht="15" x14ac:dyDescent="0.25">
      <c r="C24" s="158"/>
      <c r="D24" s="157"/>
      <c r="E24" s="157"/>
      <c r="F24" s="156"/>
      <c r="G24" s="155"/>
      <c r="H24" s="155"/>
      <c r="I24" s="121"/>
      <c r="J24" s="154"/>
      <c r="L24" s="153"/>
      <c r="M24" s="153"/>
      <c r="N24" s="144"/>
      <c r="O24" s="152"/>
      <c r="P24" s="151"/>
    </row>
    <row r="25" spans="3:17" ht="15" hidden="1" outlineLevel="1" x14ac:dyDescent="0.25">
      <c r="C25" s="143" t="s">
        <v>40</v>
      </c>
      <c r="D25" s="150"/>
      <c r="E25" s="149"/>
      <c r="F25" s="148"/>
      <c r="G25" s="147"/>
      <c r="H25" s="146"/>
      <c r="I25" s="145"/>
      <c r="J25" s="145"/>
      <c r="K25" s="145"/>
      <c r="L25" s="144"/>
    </row>
    <row r="26" spans="3:17" ht="15" hidden="1" outlineLevel="1" x14ac:dyDescent="0.25">
      <c r="C26" s="143" t="s">
        <v>41</v>
      </c>
      <c r="E26" s="137"/>
      <c r="F26" s="136"/>
      <c r="G26" s="142"/>
      <c r="H26" s="58"/>
      <c r="I26" s="135"/>
      <c r="J26" s="135"/>
      <c r="K26" s="135"/>
      <c r="L26" s="144"/>
    </row>
    <row r="27" spans="3:17" ht="15" hidden="1" outlineLevel="1" x14ac:dyDescent="0.25">
      <c r="C27" s="143"/>
      <c r="E27" s="137"/>
      <c r="F27" s="136"/>
      <c r="G27" s="142"/>
      <c r="H27" s="58"/>
      <c r="I27" s="135"/>
      <c r="J27" s="135"/>
      <c r="K27" s="135"/>
      <c r="L27" s="144"/>
    </row>
    <row r="28" spans="3:17" hidden="1" outlineLevel="1" x14ac:dyDescent="0.2">
      <c r="C28" s="143"/>
      <c r="E28" s="137"/>
      <c r="F28" s="136"/>
      <c r="G28" s="142"/>
      <c r="H28" s="58"/>
      <c r="I28" s="135"/>
      <c r="J28" s="135"/>
      <c r="K28" s="135"/>
      <c r="L28" s="134"/>
    </row>
    <row r="29" spans="3:17" ht="15.75" hidden="1" outlineLevel="1" thickBot="1" x14ac:dyDescent="0.3">
      <c r="C29" s="141" t="s">
        <v>42</v>
      </c>
      <c r="D29" s="66"/>
      <c r="E29" s="140" t="s">
        <v>43</v>
      </c>
      <c r="F29" s="66"/>
      <c r="G29" s="113"/>
      <c r="H29" s="139" t="s">
        <v>44</v>
      </c>
      <c r="J29" s="66"/>
      <c r="K29" s="66"/>
      <c r="L29" s="66"/>
    </row>
    <row r="30" spans="3:17" collapsed="1" x14ac:dyDescent="0.2">
      <c r="C30" s="138"/>
      <c r="E30" s="137"/>
      <c r="F30" s="136"/>
      <c r="G30" s="136"/>
      <c r="H30" s="58"/>
      <c r="I30" s="135"/>
      <c r="J30" s="135"/>
      <c r="K30" s="135"/>
    </row>
    <row r="31" spans="3:17" x14ac:dyDescent="0.2">
      <c r="L31" s="134"/>
    </row>
  </sheetData>
  <sheetProtection algorithmName="SHA-512" hashValue="SgHlFep0L0A0SNVQuQUx4pIwNVAu0/d8MibS6cl9AzWu5rMVEgp0e56y0rvdpE6SIE2aR+CyuXQcFTme/2ZYRw==" saltValue="IWHsrl2u1Z7CB3GsOm/XNg==" spinCount="100000" sheet="1" selectLockedCells="1"/>
  <mergeCells count="8">
    <mergeCell ref="C13:D13"/>
    <mergeCell ref="C22:L22"/>
    <mergeCell ref="F2:J2"/>
    <mergeCell ref="F4:J4"/>
    <mergeCell ref="F5:J5"/>
    <mergeCell ref="F6:J6"/>
    <mergeCell ref="K10:K12"/>
    <mergeCell ref="L10:L12"/>
  </mergeCells>
  <printOptions horizontalCentered="1" gridLinesSet="0"/>
  <pageMargins left="0.39370078740157483" right="0.19685039370078741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9BB5-B209-427A-ADC5-B52CB77620E1}">
  <dimension ref="A1:Q35"/>
  <sheetViews>
    <sheetView showGridLines="0" topLeftCell="C1" zoomScaleNormal="100" workbookViewId="0">
      <selection activeCell="K10" sqref="K10:K16"/>
    </sheetView>
  </sheetViews>
  <sheetFormatPr baseColWidth="10" defaultRowHeight="12.75" outlineLevelRow="1" outlineLevelCol="1" x14ac:dyDescent="0.2"/>
  <cols>
    <col min="1" max="2" width="0" hidden="1" customWidth="1"/>
    <col min="3" max="3" width="7.5703125" customWidth="1"/>
    <col min="4" max="4" width="44.7109375" customWidth="1"/>
    <col min="5" max="5" width="11.5703125" customWidth="1"/>
    <col min="6" max="6" width="14.5703125" bestFit="1" customWidth="1"/>
    <col min="7" max="7" width="14.5703125" hidden="1" customWidth="1" outlineLevel="1"/>
    <col min="8" max="8" width="21.140625" bestFit="1" customWidth="1" collapsed="1"/>
    <col min="9" max="9" width="13.42578125" customWidth="1"/>
    <col min="10" max="10" width="11.85546875" customWidth="1"/>
    <col min="11" max="11" width="11.140625" customWidth="1"/>
    <col min="12" max="12" width="14.5703125" customWidth="1"/>
  </cols>
  <sheetData>
    <row r="1" spans="1:12" s="1" customFormat="1" ht="21" customHeight="1" x14ac:dyDescent="0.2">
      <c r="C1" s="207" t="s">
        <v>0</v>
      </c>
      <c r="D1" s="210"/>
      <c r="E1" s="229"/>
      <c r="F1" s="229" t="s">
        <v>69</v>
      </c>
      <c r="G1" s="209"/>
      <c r="H1" s="208"/>
      <c r="I1" s="208"/>
      <c r="J1" s="73"/>
      <c r="K1" s="152" t="s">
        <v>1</v>
      </c>
      <c r="L1" s="228">
        <v>46235</v>
      </c>
    </row>
    <row r="2" spans="1:12" s="4" customFormat="1" ht="21" customHeight="1" x14ac:dyDescent="0.2">
      <c r="C2" s="207" t="s">
        <v>49</v>
      </c>
      <c r="D2" s="157"/>
      <c r="E2" s="74"/>
      <c r="F2" s="271" t="s">
        <v>55</v>
      </c>
      <c r="G2" s="271"/>
      <c r="H2" s="271"/>
      <c r="I2" s="271"/>
      <c r="J2" s="271"/>
      <c r="K2" s="152" t="s">
        <v>2</v>
      </c>
      <c r="L2" s="228">
        <v>46235</v>
      </c>
    </row>
    <row r="3" spans="1:12" s="6" customFormat="1" ht="18" customHeight="1" x14ac:dyDescent="0.2">
      <c r="C3" s="212" t="s">
        <v>3</v>
      </c>
      <c r="D3" s="133" t="s">
        <v>78</v>
      </c>
      <c r="E3" s="227" t="s">
        <v>4</v>
      </c>
      <c r="F3" s="225" t="s">
        <v>81</v>
      </c>
      <c r="G3" s="225"/>
      <c r="H3" s="225"/>
      <c r="I3" s="225"/>
      <c r="J3" s="225"/>
      <c r="K3" s="224" t="s">
        <v>5</v>
      </c>
      <c r="L3" s="226">
        <v>6901</v>
      </c>
    </row>
    <row r="4" spans="1:12" s="6" customFormat="1" ht="18" customHeight="1" x14ac:dyDescent="0.2">
      <c r="C4" s="212"/>
      <c r="D4" s="242"/>
      <c r="E4" s="227"/>
      <c r="F4" s="246" t="s">
        <v>98</v>
      </c>
      <c r="G4" s="244"/>
      <c r="H4" s="244"/>
      <c r="I4" s="244"/>
      <c r="J4" s="244"/>
      <c r="K4" s="224"/>
      <c r="L4" s="226"/>
    </row>
    <row r="5" spans="1:12" s="6" customFormat="1" ht="18" customHeight="1" x14ac:dyDescent="0.2">
      <c r="C5" s="212" t="s">
        <v>6</v>
      </c>
      <c r="D5" s="254"/>
      <c r="E5" s="133" t="s">
        <v>7</v>
      </c>
      <c r="F5" s="275"/>
      <c r="G5" s="275"/>
      <c r="H5" s="275"/>
      <c r="I5" s="275"/>
      <c r="J5" s="275"/>
      <c r="K5" s="224" t="s">
        <v>8</v>
      </c>
      <c r="L5" s="255"/>
    </row>
    <row r="6" spans="1:12" s="10" customFormat="1" ht="18" customHeight="1" x14ac:dyDescent="0.25">
      <c r="C6" s="133" t="s">
        <v>9</v>
      </c>
      <c r="D6" s="225" t="s">
        <v>80</v>
      </c>
      <c r="E6" s="175" t="s">
        <v>10</v>
      </c>
      <c r="F6" s="276" t="s">
        <v>58</v>
      </c>
      <c r="G6" s="276"/>
      <c r="H6" s="276"/>
      <c r="I6" s="276"/>
      <c r="J6" s="276"/>
      <c r="K6" s="224" t="s">
        <v>8</v>
      </c>
      <c r="L6" s="223" t="s">
        <v>57</v>
      </c>
    </row>
    <row r="7" spans="1:12" s="132" customFormat="1" ht="33" customHeight="1" x14ac:dyDescent="0.2">
      <c r="A7" s="198" t="s">
        <v>11</v>
      </c>
      <c r="B7" s="198" t="s">
        <v>12</v>
      </c>
      <c r="C7" s="198" t="s">
        <v>13</v>
      </c>
      <c r="D7" s="198" t="s">
        <v>14</v>
      </c>
      <c r="E7" s="200" t="s">
        <v>50</v>
      </c>
      <c r="F7" s="200" t="s">
        <v>51</v>
      </c>
      <c r="G7" s="201" t="s">
        <v>51</v>
      </c>
      <c r="H7" s="200" t="s">
        <v>52</v>
      </c>
      <c r="I7" s="199" t="s">
        <v>53</v>
      </c>
      <c r="J7" s="198" t="s">
        <v>15</v>
      </c>
      <c r="K7" s="198" t="s">
        <v>16</v>
      </c>
      <c r="L7" s="197" t="s">
        <v>17</v>
      </c>
    </row>
    <row r="8" spans="1:12" s="22" customFormat="1" ht="12" customHeight="1" x14ac:dyDescent="0.2">
      <c r="A8" s="17"/>
      <c r="B8" s="17"/>
      <c r="C8" s="18"/>
      <c r="D8" s="18"/>
      <c r="E8" s="19"/>
      <c r="F8" s="18" t="s">
        <v>18</v>
      </c>
      <c r="G8" s="108"/>
      <c r="H8" s="19" t="s">
        <v>19</v>
      </c>
      <c r="I8" s="20" t="s">
        <v>20</v>
      </c>
      <c r="J8" s="18" t="s">
        <v>21</v>
      </c>
      <c r="K8" s="18" t="s">
        <v>18</v>
      </c>
      <c r="L8" s="21"/>
    </row>
    <row r="9" spans="1:12" s="6" customFormat="1" ht="12" customHeight="1" x14ac:dyDescent="0.2">
      <c r="A9" s="23"/>
      <c r="B9" s="23"/>
      <c r="C9" s="23" t="s">
        <v>22</v>
      </c>
      <c r="D9" s="24" t="s">
        <v>23</v>
      </c>
      <c r="E9" s="24" t="s">
        <v>24</v>
      </c>
      <c r="F9" s="24" t="s">
        <v>25</v>
      </c>
      <c r="G9" s="196" t="s">
        <v>25</v>
      </c>
      <c r="H9" s="24" t="s">
        <v>26</v>
      </c>
      <c r="I9" s="24" t="s">
        <v>27</v>
      </c>
      <c r="J9" s="24" t="s">
        <v>28</v>
      </c>
      <c r="K9" s="24" t="s">
        <v>29</v>
      </c>
      <c r="L9" s="24" t="s">
        <v>30</v>
      </c>
    </row>
    <row r="10" spans="1:12" ht="39.75" customHeight="1" x14ac:dyDescent="0.2">
      <c r="A10" s="25"/>
      <c r="B10" s="25"/>
      <c r="C10" s="194" t="s">
        <v>31</v>
      </c>
      <c r="D10" s="75" t="s">
        <v>85</v>
      </c>
      <c r="E10" s="250">
        <v>87.32</v>
      </c>
      <c r="F10" s="256"/>
      <c r="G10" s="192" t="e">
        <f>F10*$G$24</f>
        <v>#DIV/0!</v>
      </c>
      <c r="H10" s="191" t="e">
        <f t="shared" ref="H10:H16" si="0">E10*G10</f>
        <v>#DIV/0!</v>
      </c>
      <c r="I10" s="190" t="e">
        <f t="shared" ref="I10:I16" si="1">H10*19%</f>
        <v>#DIV/0!</v>
      </c>
      <c r="J10" s="190" t="e">
        <f t="shared" ref="J10:J16" si="2">H10+I10</f>
        <v>#DIV/0!</v>
      </c>
      <c r="K10" s="273"/>
      <c r="L10" s="264" t="s">
        <v>46</v>
      </c>
    </row>
    <row r="11" spans="1:12" s="217" customFormat="1" ht="24.75" customHeight="1" x14ac:dyDescent="0.2">
      <c r="A11" s="221"/>
      <c r="B11" s="221"/>
      <c r="C11" s="222" t="s">
        <v>47</v>
      </c>
      <c r="D11" s="193" t="s">
        <v>89</v>
      </c>
      <c r="E11" s="250">
        <v>20.37</v>
      </c>
      <c r="F11" s="256"/>
      <c r="G11" s="219" t="e">
        <f>F11*$G$24</f>
        <v>#DIV/0!</v>
      </c>
      <c r="H11" s="191" t="e">
        <f t="shared" si="0"/>
        <v>#DIV/0!</v>
      </c>
      <c r="I11" s="218" t="e">
        <f t="shared" si="1"/>
        <v>#DIV/0!</v>
      </c>
      <c r="J11" s="218" t="e">
        <f t="shared" si="2"/>
        <v>#DIV/0!</v>
      </c>
      <c r="K11" s="274"/>
      <c r="L11" s="265"/>
    </row>
    <row r="12" spans="1:12" ht="24.75" customHeight="1" x14ac:dyDescent="0.2">
      <c r="A12" s="25"/>
      <c r="B12" s="25"/>
      <c r="C12" s="222" t="s">
        <v>48</v>
      </c>
      <c r="D12" s="220" t="s">
        <v>77</v>
      </c>
      <c r="E12" s="250">
        <v>39.08</v>
      </c>
      <c r="F12" s="256"/>
      <c r="G12" s="192" t="e">
        <f>F12*$G$24</f>
        <v>#DIV/0!</v>
      </c>
      <c r="H12" s="191" t="e">
        <f t="shared" si="0"/>
        <v>#DIV/0!</v>
      </c>
      <c r="I12" s="190" t="e">
        <f t="shared" si="1"/>
        <v>#DIV/0!</v>
      </c>
      <c r="J12" s="190" t="e">
        <f t="shared" si="2"/>
        <v>#DIV/0!</v>
      </c>
      <c r="K12" s="274"/>
      <c r="L12" s="265"/>
    </row>
    <row r="13" spans="1:12" s="217" customFormat="1" ht="24.75" customHeight="1" x14ac:dyDescent="0.2">
      <c r="A13" s="221"/>
      <c r="B13" s="221"/>
      <c r="C13" s="194" t="s">
        <v>76</v>
      </c>
      <c r="D13" s="220" t="s">
        <v>90</v>
      </c>
      <c r="E13" s="250">
        <v>21.72</v>
      </c>
      <c r="F13" s="256"/>
      <c r="G13" s="219" t="e">
        <f>F13*$G$24</f>
        <v>#DIV/0!</v>
      </c>
      <c r="H13" s="191" t="e">
        <f t="shared" si="0"/>
        <v>#DIV/0!</v>
      </c>
      <c r="I13" s="218" t="e">
        <f t="shared" si="1"/>
        <v>#DIV/0!</v>
      </c>
      <c r="J13" s="218" t="e">
        <f t="shared" si="2"/>
        <v>#DIV/0!</v>
      </c>
      <c r="K13" s="274"/>
      <c r="L13" s="265"/>
    </row>
    <row r="14" spans="1:12" s="217" customFormat="1" ht="24.75" customHeight="1" x14ac:dyDescent="0.2">
      <c r="A14" s="221"/>
      <c r="B14" s="221"/>
      <c r="C14" s="222" t="s">
        <v>86</v>
      </c>
      <c r="D14" s="220" t="s">
        <v>75</v>
      </c>
      <c r="E14" s="250">
        <v>2.16</v>
      </c>
      <c r="F14" s="256"/>
      <c r="G14" s="219" t="e">
        <f t="shared" ref="G14:G16" si="3">F14*$G$24</f>
        <v>#DIV/0!</v>
      </c>
      <c r="H14" s="191" t="e">
        <f t="shared" si="0"/>
        <v>#DIV/0!</v>
      </c>
      <c r="I14" s="218" t="e">
        <f t="shared" si="1"/>
        <v>#DIV/0!</v>
      </c>
      <c r="J14" s="218" t="e">
        <f t="shared" si="2"/>
        <v>#DIV/0!</v>
      </c>
      <c r="K14" s="274"/>
      <c r="L14" s="265"/>
    </row>
    <row r="15" spans="1:12" s="217" customFormat="1" ht="24.75" customHeight="1" x14ac:dyDescent="0.2">
      <c r="A15" s="221"/>
      <c r="B15" s="221"/>
      <c r="C15" s="222" t="s">
        <v>87</v>
      </c>
      <c r="D15" s="220" t="s">
        <v>74</v>
      </c>
      <c r="E15" s="250">
        <v>8.64</v>
      </c>
      <c r="F15" s="256"/>
      <c r="G15" s="219" t="e">
        <f t="shared" si="3"/>
        <v>#DIV/0!</v>
      </c>
      <c r="H15" s="191" t="e">
        <f t="shared" si="0"/>
        <v>#DIV/0!</v>
      </c>
      <c r="I15" s="218" t="e">
        <f t="shared" si="1"/>
        <v>#DIV/0!</v>
      </c>
      <c r="J15" s="218" t="e">
        <f t="shared" si="2"/>
        <v>#DIV/0!</v>
      </c>
      <c r="K15" s="274"/>
      <c r="L15" s="265"/>
    </row>
    <row r="16" spans="1:12" s="217" customFormat="1" ht="24.75" customHeight="1" x14ac:dyDescent="0.2">
      <c r="A16" s="221"/>
      <c r="B16" s="221"/>
      <c r="C16" s="194" t="s">
        <v>88</v>
      </c>
      <c r="D16" s="230" t="s">
        <v>91</v>
      </c>
      <c r="E16" s="250">
        <v>16.88</v>
      </c>
      <c r="F16" s="256"/>
      <c r="G16" s="219" t="e">
        <f t="shared" si="3"/>
        <v>#DIV/0!</v>
      </c>
      <c r="H16" s="191" t="e">
        <f t="shared" si="0"/>
        <v>#DIV/0!</v>
      </c>
      <c r="I16" s="218" t="e">
        <f t="shared" si="1"/>
        <v>#DIV/0!</v>
      </c>
      <c r="J16" s="218" t="e">
        <f t="shared" si="2"/>
        <v>#DIV/0!</v>
      </c>
      <c r="K16" s="274"/>
      <c r="L16" s="265"/>
    </row>
    <row r="17" spans="1:17" ht="36.950000000000003" customHeight="1" thickBot="1" x14ac:dyDescent="0.25">
      <c r="A17" s="25"/>
      <c r="B17" s="25"/>
      <c r="C17" s="277" t="s">
        <v>32</v>
      </c>
      <c r="D17" s="278"/>
      <c r="E17" s="216">
        <f>SUM(E10:E16)</f>
        <v>196.16999999999996</v>
      </c>
      <c r="F17" s="215"/>
      <c r="G17" s="214"/>
      <c r="H17" s="186" t="e">
        <f>SUM(H10:H16)</f>
        <v>#DIV/0!</v>
      </c>
      <c r="I17" s="186" t="e">
        <f>SUM(I10:I16)</f>
        <v>#DIV/0!</v>
      </c>
      <c r="J17" s="186" t="e">
        <f>SUM(H17:I17)</f>
        <v>#DIV/0!</v>
      </c>
      <c r="K17" s="185"/>
      <c r="L17" s="76" t="s">
        <v>54</v>
      </c>
    </row>
    <row r="18" spans="1:17" ht="26.25" customHeight="1" x14ac:dyDescent="0.2">
      <c r="C18" s="73"/>
      <c r="F18" s="178" t="s">
        <v>33</v>
      </c>
      <c r="G18" s="178" t="s">
        <v>33</v>
      </c>
      <c r="H18" s="184" t="e">
        <f>H17*4</f>
        <v>#DIV/0!</v>
      </c>
      <c r="I18" s="183" t="e">
        <f>H18*19%</f>
        <v>#DIV/0!</v>
      </c>
      <c r="J18" s="183" t="e">
        <f>H18+I18</f>
        <v>#DIV/0!</v>
      </c>
      <c r="K18" s="182"/>
      <c r="L18" s="181" t="s">
        <v>34</v>
      </c>
    </row>
    <row r="19" spans="1:17" ht="18" hidden="1" customHeight="1" outlineLevel="1" x14ac:dyDescent="0.2">
      <c r="C19" s="180" t="s">
        <v>45</v>
      </c>
      <c r="F19" s="178"/>
      <c r="G19" s="178"/>
      <c r="H19" s="179"/>
      <c r="I19" s="176"/>
      <c r="J19" s="176"/>
      <c r="K19" s="176"/>
      <c r="L19" s="175"/>
    </row>
    <row r="20" spans="1:17" ht="12" hidden="1" customHeight="1" outlineLevel="1" x14ac:dyDescent="0.2">
      <c r="C20" s="73"/>
      <c r="F20" s="178"/>
      <c r="G20" s="178"/>
      <c r="H20" s="177"/>
      <c r="I20" s="176"/>
      <c r="J20" s="176"/>
      <c r="K20" s="176"/>
      <c r="L20" s="175"/>
    </row>
    <row r="21" spans="1:17" s="44" customFormat="1" ht="15" hidden="1" outlineLevel="1" x14ac:dyDescent="0.2">
      <c r="C21" s="82" t="s">
        <v>35</v>
      </c>
      <c r="D21" s="174"/>
      <c r="E21" s="174"/>
      <c r="F21" s="100"/>
      <c r="G21" s="173">
        <f>K10</f>
        <v>0</v>
      </c>
      <c r="H21" s="172" t="s">
        <v>36</v>
      </c>
      <c r="I21" s="88"/>
      <c r="J21" s="88"/>
      <c r="K21" s="88"/>
      <c r="L21" s="88"/>
    </row>
    <row r="22" spans="1:17" s="44" customFormat="1" hidden="1" outlineLevel="1" x14ac:dyDescent="0.2">
      <c r="C22" s="89" t="s">
        <v>37</v>
      </c>
      <c r="D22" s="90"/>
      <c r="E22" s="91"/>
      <c r="F22" s="92"/>
      <c r="G22" s="93">
        <f>K10</f>
        <v>0</v>
      </c>
      <c r="H22" s="94" t="s">
        <v>36</v>
      </c>
      <c r="I22" s="171"/>
      <c r="J22" s="171"/>
      <c r="K22" s="170"/>
      <c r="L22" s="88"/>
    </row>
    <row r="23" spans="1:17" s="44" customFormat="1" ht="14.25" hidden="1" outlineLevel="1" x14ac:dyDescent="0.2">
      <c r="C23" s="97" t="s">
        <v>38</v>
      </c>
      <c r="D23" s="98"/>
      <c r="E23" s="99"/>
      <c r="F23" s="100"/>
      <c r="G23" s="101" t="e">
        <f>1/G21*G22-1</f>
        <v>#DIV/0!</v>
      </c>
      <c r="H23" s="102"/>
      <c r="I23" s="169"/>
      <c r="J23" s="169"/>
      <c r="K23" s="169"/>
      <c r="L23" s="168"/>
      <c r="M23" s="162"/>
      <c r="N23" s="162"/>
    </row>
    <row r="24" spans="1:17" s="44" customFormat="1" ht="14.25" hidden="1" outlineLevel="1" x14ac:dyDescent="0.2">
      <c r="C24" s="97" t="s">
        <v>39</v>
      </c>
      <c r="D24" s="98"/>
      <c r="E24" s="99"/>
      <c r="F24" s="100"/>
      <c r="G24" s="101" t="e">
        <f>1/G21*G22</f>
        <v>#DIV/0!</v>
      </c>
      <c r="H24" s="105"/>
      <c r="I24" s="169"/>
      <c r="J24" s="169"/>
      <c r="K24" s="169"/>
      <c r="L24" s="168"/>
      <c r="M24" s="162"/>
      <c r="N24" s="162"/>
    </row>
    <row r="25" spans="1:17" s="44" customFormat="1" ht="14.25" collapsed="1" x14ac:dyDescent="0.2">
      <c r="C25" s="167"/>
      <c r="D25" s="166"/>
      <c r="E25" s="50"/>
      <c r="G25" s="165"/>
      <c r="H25" s="52"/>
      <c r="I25" s="164"/>
      <c r="J25" s="164"/>
      <c r="K25" s="164"/>
      <c r="L25" s="163"/>
      <c r="M25" s="162"/>
      <c r="N25" s="162"/>
    </row>
    <row r="26" spans="1:17" ht="45.75" customHeight="1" x14ac:dyDescent="0.2">
      <c r="C26" s="270" t="s">
        <v>73</v>
      </c>
      <c r="D26" s="270"/>
      <c r="E26" s="270"/>
      <c r="F26" s="270"/>
      <c r="G26" s="270"/>
      <c r="H26" s="270"/>
      <c r="I26" s="270"/>
      <c r="J26" s="270"/>
      <c r="K26" s="270"/>
      <c r="L26" s="270"/>
      <c r="M26" s="161"/>
      <c r="N26" s="161"/>
      <c r="O26" s="161"/>
      <c r="P26" s="161"/>
      <c r="Q26" s="161"/>
    </row>
    <row r="27" spans="1:17" x14ac:dyDescent="0.2">
      <c r="C27" s="159" t="s">
        <v>56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</row>
    <row r="28" spans="1:17" ht="15" x14ac:dyDescent="0.25">
      <c r="C28" s="158"/>
      <c r="D28" s="157"/>
      <c r="E28" s="157"/>
      <c r="F28" s="156"/>
      <c r="G28" s="155"/>
      <c r="H28" s="155"/>
      <c r="I28" s="121"/>
      <c r="J28" s="154"/>
      <c r="L28" s="213"/>
      <c r="M28" s="213"/>
      <c r="N28" s="144"/>
      <c r="O28" s="152"/>
      <c r="P28" s="151"/>
    </row>
    <row r="29" spans="1:17" ht="15" hidden="1" outlineLevel="1" x14ac:dyDescent="0.25">
      <c r="C29" s="143" t="s">
        <v>40</v>
      </c>
      <c r="D29" s="212"/>
      <c r="E29" s="149"/>
      <c r="F29" s="148"/>
      <c r="G29" s="147"/>
      <c r="H29" s="146"/>
      <c r="I29" s="211"/>
      <c r="J29" s="211"/>
      <c r="K29" s="211"/>
      <c r="L29" s="144"/>
    </row>
    <row r="30" spans="1:17" ht="15" hidden="1" outlineLevel="1" x14ac:dyDescent="0.25">
      <c r="C30" s="143" t="s">
        <v>41</v>
      </c>
      <c r="E30" s="137"/>
      <c r="F30" s="136"/>
      <c r="G30" s="142"/>
      <c r="H30" s="58"/>
      <c r="I30" s="135"/>
      <c r="J30" s="135"/>
      <c r="K30" s="135"/>
      <c r="L30" s="144"/>
    </row>
    <row r="31" spans="1:17" ht="15" hidden="1" outlineLevel="1" x14ac:dyDescent="0.25">
      <c r="C31" s="143"/>
      <c r="E31" s="137"/>
      <c r="F31" s="136"/>
      <c r="G31" s="142"/>
      <c r="H31" s="58"/>
      <c r="I31" s="135"/>
      <c r="J31" s="135"/>
      <c r="K31" s="135"/>
      <c r="L31" s="144"/>
    </row>
    <row r="32" spans="1:17" hidden="1" outlineLevel="1" x14ac:dyDescent="0.2">
      <c r="C32" s="143"/>
      <c r="E32" s="137"/>
      <c r="F32" s="136"/>
      <c r="G32" s="142"/>
      <c r="H32" s="58"/>
      <c r="I32" s="135"/>
      <c r="J32" s="135"/>
      <c r="K32" s="135"/>
      <c r="L32" s="134"/>
    </row>
    <row r="33" spans="3:12" ht="15.75" hidden="1" outlineLevel="1" thickBot="1" x14ac:dyDescent="0.3">
      <c r="C33" s="141" t="s">
        <v>42</v>
      </c>
      <c r="D33" s="66"/>
      <c r="E33" s="140" t="s">
        <v>43</v>
      </c>
      <c r="F33" s="66"/>
      <c r="G33" s="113"/>
      <c r="H33" s="139" t="s">
        <v>44</v>
      </c>
      <c r="J33" s="66"/>
      <c r="K33" s="66"/>
      <c r="L33" s="66"/>
    </row>
    <row r="34" spans="3:12" collapsed="1" x14ac:dyDescent="0.2">
      <c r="C34" s="138"/>
      <c r="E34" s="137"/>
      <c r="F34" s="136"/>
      <c r="G34" s="136"/>
      <c r="H34" s="58"/>
      <c r="I34" s="135"/>
      <c r="J34" s="135"/>
      <c r="K34" s="135"/>
    </row>
    <row r="35" spans="3:12" x14ac:dyDescent="0.2">
      <c r="L35" s="134"/>
    </row>
  </sheetData>
  <sheetProtection algorithmName="SHA-512" hashValue="v1qx4Ryn90V8aQo9a2XjvLvA1sgU88+iKgmECawjbT0C1lkEvBv1RjT3AtakjUnTmNgffq8io9n/ZgckiSOZzg==" saltValue="IqCyxjY4eQBWCwcEePWWZw==" spinCount="100000" sheet="1" selectLockedCells="1"/>
  <mergeCells count="7">
    <mergeCell ref="C26:L26"/>
    <mergeCell ref="F2:J2"/>
    <mergeCell ref="F5:J5"/>
    <mergeCell ref="F6:J6"/>
    <mergeCell ref="K10:K16"/>
    <mergeCell ref="L10:L16"/>
    <mergeCell ref="C17:D17"/>
  </mergeCells>
  <printOptions horizontalCentered="1" gridLinesSet="0"/>
  <pageMargins left="0.39370078740157483" right="0.19685039370078741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6AD5-0FAD-4827-86E3-17FCE6707AF3}">
  <dimension ref="A1:Q30"/>
  <sheetViews>
    <sheetView showGridLines="0" tabSelected="1" topLeftCell="C1" zoomScaleNormal="100" workbookViewId="0">
      <selection activeCell="F5" sqref="F5:J5"/>
    </sheetView>
  </sheetViews>
  <sheetFormatPr baseColWidth="10" defaultRowHeight="12.75" outlineLevelRow="1" outlineLevelCol="1" x14ac:dyDescent="0.2"/>
  <cols>
    <col min="1" max="2" width="0" hidden="1" customWidth="1"/>
    <col min="3" max="3" width="7.5703125" customWidth="1"/>
    <col min="4" max="4" width="44.7109375" customWidth="1"/>
    <col min="5" max="5" width="11.5703125" customWidth="1"/>
    <col min="6" max="6" width="14.5703125" bestFit="1" customWidth="1"/>
    <col min="7" max="7" width="14.5703125" hidden="1" customWidth="1" outlineLevel="1"/>
    <col min="8" max="8" width="21.140625" bestFit="1" customWidth="1" collapsed="1"/>
    <col min="9" max="9" width="13.42578125" customWidth="1"/>
    <col min="10" max="10" width="11.85546875" customWidth="1"/>
    <col min="11" max="11" width="11.140625" customWidth="1"/>
    <col min="12" max="12" width="14.5703125" customWidth="1"/>
  </cols>
  <sheetData>
    <row r="1" spans="1:12" s="1" customFormat="1" ht="21" customHeight="1" x14ac:dyDescent="0.2">
      <c r="C1" s="207" t="s">
        <v>0</v>
      </c>
      <c r="D1" s="210"/>
      <c r="E1" s="208" t="s">
        <v>83</v>
      </c>
      <c r="F1" s="208"/>
      <c r="G1" s="209"/>
      <c r="H1" s="208"/>
      <c r="I1" s="208"/>
      <c r="J1" s="73"/>
      <c r="K1" s="152" t="s">
        <v>1</v>
      </c>
      <c r="L1" s="127">
        <v>46419</v>
      </c>
    </row>
    <row r="2" spans="1:12" s="4" customFormat="1" ht="21" customHeight="1" x14ac:dyDescent="0.2">
      <c r="C2" s="207" t="s">
        <v>49</v>
      </c>
      <c r="D2" s="157"/>
      <c r="E2" s="74"/>
      <c r="F2" s="271" t="s">
        <v>55</v>
      </c>
      <c r="G2" s="271"/>
      <c r="H2" s="271"/>
      <c r="I2" s="271"/>
      <c r="J2" s="271"/>
      <c r="K2" s="152" t="s">
        <v>2</v>
      </c>
      <c r="L2" s="127">
        <v>46419</v>
      </c>
    </row>
    <row r="3" spans="1:12" s="4" customFormat="1" ht="21" customHeight="1" x14ac:dyDescent="0.2">
      <c r="C3" s="207"/>
      <c r="D3" s="157"/>
      <c r="E3" s="74"/>
      <c r="F3" s="246" t="s">
        <v>98</v>
      </c>
      <c r="G3" s="243"/>
      <c r="H3" s="243"/>
      <c r="I3" s="243"/>
      <c r="J3" s="243"/>
      <c r="K3" s="152"/>
      <c r="L3" s="127"/>
    </row>
    <row r="4" spans="1:12" s="195" customFormat="1" ht="18" customHeight="1" x14ac:dyDescent="0.2">
      <c r="C4" s="150" t="s">
        <v>3</v>
      </c>
      <c r="D4" s="131" t="s">
        <v>72</v>
      </c>
      <c r="E4" s="206" t="s">
        <v>4</v>
      </c>
      <c r="F4" s="262" t="s">
        <v>71</v>
      </c>
      <c r="G4" s="262"/>
      <c r="H4" s="262"/>
      <c r="I4" s="262"/>
      <c r="J4" s="262"/>
      <c r="K4" s="202" t="s">
        <v>5</v>
      </c>
      <c r="L4" s="205">
        <v>8910</v>
      </c>
    </row>
    <row r="5" spans="1:12" s="195" customFormat="1" ht="18" customHeight="1" x14ac:dyDescent="0.2">
      <c r="C5" s="150" t="s">
        <v>6</v>
      </c>
      <c r="D5" s="251"/>
      <c r="E5" s="204" t="s">
        <v>7</v>
      </c>
      <c r="F5" s="272"/>
      <c r="G5" s="272"/>
      <c r="H5" s="272"/>
      <c r="I5" s="272"/>
      <c r="J5" s="272"/>
      <c r="K5" s="202" t="s">
        <v>8</v>
      </c>
      <c r="L5" s="252"/>
    </row>
    <row r="6" spans="1:12" s="10" customFormat="1" ht="18" customHeight="1" x14ac:dyDescent="0.25">
      <c r="C6" s="204" t="s">
        <v>9</v>
      </c>
      <c r="D6" s="131" t="s">
        <v>80</v>
      </c>
      <c r="E6" s="203" t="s">
        <v>10</v>
      </c>
      <c r="F6" s="262" t="s">
        <v>58</v>
      </c>
      <c r="G6" s="262"/>
      <c r="H6" s="262"/>
      <c r="I6" s="262"/>
      <c r="J6" s="262"/>
      <c r="K6" s="202" t="s">
        <v>8</v>
      </c>
      <c r="L6" s="130" t="s">
        <v>57</v>
      </c>
    </row>
    <row r="7" spans="1:12" s="132" customFormat="1" ht="33" customHeight="1" x14ac:dyDescent="0.2">
      <c r="A7" s="198" t="s">
        <v>11</v>
      </c>
      <c r="B7" s="198" t="s">
        <v>12</v>
      </c>
      <c r="C7" s="198" t="s">
        <v>13</v>
      </c>
      <c r="D7" s="198" t="s">
        <v>14</v>
      </c>
      <c r="E7" s="200" t="s">
        <v>50</v>
      </c>
      <c r="F7" s="200" t="s">
        <v>51</v>
      </c>
      <c r="G7" s="201" t="s">
        <v>51</v>
      </c>
      <c r="H7" s="200" t="s">
        <v>52</v>
      </c>
      <c r="I7" s="199" t="s">
        <v>53</v>
      </c>
      <c r="J7" s="198" t="s">
        <v>15</v>
      </c>
      <c r="K7" s="198" t="s">
        <v>16</v>
      </c>
      <c r="L7" s="197" t="s">
        <v>17</v>
      </c>
    </row>
    <row r="8" spans="1:12" s="22" customFormat="1" ht="12" customHeight="1" x14ac:dyDescent="0.2">
      <c r="A8" s="17"/>
      <c r="B8" s="17"/>
      <c r="C8" s="18"/>
      <c r="D8" s="18"/>
      <c r="E8" s="19"/>
      <c r="F8" s="18" t="s">
        <v>18</v>
      </c>
      <c r="G8" s="108"/>
      <c r="H8" s="19" t="s">
        <v>19</v>
      </c>
      <c r="I8" s="20" t="s">
        <v>20</v>
      </c>
      <c r="J8" s="18" t="s">
        <v>21</v>
      </c>
      <c r="K8" s="18" t="s">
        <v>18</v>
      </c>
      <c r="L8" s="21"/>
    </row>
    <row r="9" spans="1:12" s="195" customFormat="1" ht="12" customHeight="1" x14ac:dyDescent="0.2">
      <c r="A9" s="23"/>
      <c r="B9" s="23"/>
      <c r="C9" s="23" t="s">
        <v>22</v>
      </c>
      <c r="D9" s="24" t="s">
        <v>23</v>
      </c>
      <c r="E9" s="24" t="s">
        <v>24</v>
      </c>
      <c r="F9" s="24" t="s">
        <v>25</v>
      </c>
      <c r="G9" s="196" t="s">
        <v>25</v>
      </c>
      <c r="H9" s="24" t="s">
        <v>26</v>
      </c>
      <c r="I9" s="24" t="s">
        <v>27</v>
      </c>
      <c r="J9" s="24" t="s">
        <v>28</v>
      </c>
      <c r="K9" s="24" t="s">
        <v>29</v>
      </c>
      <c r="L9" s="24" t="s">
        <v>30</v>
      </c>
    </row>
    <row r="10" spans="1:12" ht="38.25" x14ac:dyDescent="0.2">
      <c r="A10" s="25"/>
      <c r="B10" s="25"/>
      <c r="C10" s="194" t="s">
        <v>31</v>
      </c>
      <c r="D10" s="75" t="s">
        <v>85</v>
      </c>
      <c r="E10" s="250">
        <v>50.37</v>
      </c>
      <c r="F10" s="253"/>
      <c r="G10" s="192" t="e">
        <f>F10*$G$19</f>
        <v>#DIV/0!</v>
      </c>
      <c r="H10" s="191" t="e">
        <f>E10*G10</f>
        <v>#DIV/0!</v>
      </c>
      <c r="I10" s="190" t="e">
        <f>H10*19%</f>
        <v>#DIV/0!</v>
      </c>
      <c r="J10" s="190" t="e">
        <f>H10+I10</f>
        <v>#DIV/0!</v>
      </c>
      <c r="K10" s="273"/>
      <c r="L10" s="264" t="s">
        <v>46</v>
      </c>
    </row>
    <row r="11" spans="1:12" ht="24.75" customHeight="1" x14ac:dyDescent="0.2">
      <c r="A11" s="25"/>
      <c r="B11" s="25"/>
      <c r="C11" s="194" t="s">
        <v>47</v>
      </c>
      <c r="D11" s="193" t="s">
        <v>70</v>
      </c>
      <c r="E11" s="250">
        <v>10.17</v>
      </c>
      <c r="F11" s="253"/>
      <c r="G11" s="192" t="e">
        <f>F11*$G$19</f>
        <v>#DIV/0!</v>
      </c>
      <c r="H11" s="191" t="e">
        <f>E11*G11</f>
        <v>#DIV/0!</v>
      </c>
      <c r="I11" s="190" t="e">
        <f>H11*19%</f>
        <v>#DIV/0!</v>
      </c>
      <c r="J11" s="190" t="e">
        <f>H11+I11</f>
        <v>#DIV/0!</v>
      </c>
      <c r="K11" s="274"/>
      <c r="L11" s="265"/>
    </row>
    <row r="12" spans="1:12" ht="36.950000000000003" customHeight="1" thickBot="1" x14ac:dyDescent="0.25">
      <c r="A12" s="25"/>
      <c r="B12" s="25"/>
      <c r="C12" s="268" t="s">
        <v>32</v>
      </c>
      <c r="D12" s="269"/>
      <c r="E12" s="189">
        <f>SUM(E10:E11)</f>
        <v>60.54</v>
      </c>
      <c r="F12" s="188"/>
      <c r="G12" s="187"/>
      <c r="H12" s="186" t="e">
        <f>SUM(H10:H11)</f>
        <v>#DIV/0!</v>
      </c>
      <c r="I12" s="186" t="e">
        <f>SUM(I10:I11)</f>
        <v>#DIV/0!</v>
      </c>
      <c r="J12" s="186" t="e">
        <f>SUM(H12:I12)</f>
        <v>#DIV/0!</v>
      </c>
      <c r="K12" s="185"/>
      <c r="L12" s="76" t="s">
        <v>54</v>
      </c>
    </row>
    <row r="13" spans="1:12" ht="26.25" customHeight="1" x14ac:dyDescent="0.2">
      <c r="C13" s="73"/>
      <c r="F13" s="178" t="s">
        <v>97</v>
      </c>
      <c r="G13" s="178" t="s">
        <v>79</v>
      </c>
      <c r="H13" s="184" t="e">
        <f>H12*2</f>
        <v>#DIV/0!</v>
      </c>
      <c r="I13" s="183" t="e">
        <f>H13*19%</f>
        <v>#DIV/0!</v>
      </c>
      <c r="J13" s="183" t="e">
        <f>H13+I13</f>
        <v>#DIV/0!</v>
      </c>
      <c r="K13" s="182"/>
      <c r="L13" s="181" t="s">
        <v>34</v>
      </c>
    </row>
    <row r="14" spans="1:12" ht="18" hidden="1" customHeight="1" outlineLevel="1" x14ac:dyDescent="0.2">
      <c r="C14" s="180" t="s">
        <v>45</v>
      </c>
      <c r="F14" s="178"/>
      <c r="G14" s="178"/>
      <c r="H14" s="179"/>
      <c r="I14" s="176"/>
      <c r="J14" s="176"/>
      <c r="K14" s="176"/>
      <c r="L14" s="175"/>
    </row>
    <row r="15" spans="1:12" ht="12" hidden="1" customHeight="1" outlineLevel="1" x14ac:dyDescent="0.2">
      <c r="C15" s="73"/>
      <c r="F15" s="178"/>
      <c r="G15" s="178"/>
      <c r="H15" s="177"/>
      <c r="I15" s="176"/>
      <c r="J15" s="176"/>
      <c r="K15" s="176"/>
      <c r="L15" s="175"/>
    </row>
    <row r="16" spans="1:12" s="44" customFormat="1" ht="15" hidden="1" outlineLevel="1" x14ac:dyDescent="0.2">
      <c r="C16" s="82" t="s">
        <v>35</v>
      </c>
      <c r="D16" s="174"/>
      <c r="E16" s="174"/>
      <c r="F16" s="100"/>
      <c r="G16" s="173">
        <f>K10</f>
        <v>0</v>
      </c>
      <c r="H16" s="172" t="s">
        <v>36</v>
      </c>
      <c r="I16" s="88"/>
      <c r="J16" s="88"/>
      <c r="K16" s="88"/>
      <c r="L16" s="88"/>
    </row>
    <row r="17" spans="3:17" s="44" customFormat="1" hidden="1" outlineLevel="1" x14ac:dyDescent="0.2">
      <c r="C17" s="89" t="s">
        <v>37</v>
      </c>
      <c r="D17" s="90"/>
      <c r="E17" s="91"/>
      <c r="F17" s="92"/>
      <c r="G17" s="93">
        <f>K10</f>
        <v>0</v>
      </c>
      <c r="H17" s="94" t="s">
        <v>36</v>
      </c>
      <c r="I17" s="171"/>
      <c r="J17" s="171"/>
      <c r="K17" s="170"/>
      <c r="L17" s="88"/>
    </row>
    <row r="18" spans="3:17" s="44" customFormat="1" ht="14.25" hidden="1" outlineLevel="1" x14ac:dyDescent="0.2">
      <c r="C18" s="97" t="s">
        <v>38</v>
      </c>
      <c r="D18" s="98"/>
      <c r="E18" s="99"/>
      <c r="F18" s="100"/>
      <c r="G18" s="101" t="e">
        <f>1/G16*G17-1</f>
        <v>#DIV/0!</v>
      </c>
      <c r="H18" s="102"/>
      <c r="I18" s="169"/>
      <c r="J18" s="169"/>
      <c r="K18" s="169"/>
      <c r="L18" s="168"/>
      <c r="M18" s="162"/>
      <c r="N18" s="162"/>
    </row>
    <row r="19" spans="3:17" s="44" customFormat="1" ht="14.25" hidden="1" outlineLevel="1" x14ac:dyDescent="0.2">
      <c r="C19" s="97" t="s">
        <v>39</v>
      </c>
      <c r="D19" s="98"/>
      <c r="E19" s="99"/>
      <c r="F19" s="100"/>
      <c r="G19" s="101" t="e">
        <f>1/G16*G17</f>
        <v>#DIV/0!</v>
      </c>
      <c r="H19" s="105"/>
      <c r="I19" s="169"/>
      <c r="J19" s="169"/>
      <c r="K19" s="169"/>
      <c r="L19" s="168"/>
      <c r="M19" s="162"/>
      <c r="N19" s="162"/>
    </row>
    <row r="20" spans="3:17" s="44" customFormat="1" ht="14.25" collapsed="1" x14ac:dyDescent="0.2">
      <c r="C20" s="167"/>
      <c r="D20" s="166"/>
      <c r="E20" s="50"/>
      <c r="G20" s="165"/>
      <c r="H20" s="52"/>
      <c r="I20" s="164"/>
      <c r="J20" s="164"/>
      <c r="K20" s="164"/>
      <c r="L20" s="163"/>
      <c r="M20" s="162"/>
      <c r="N20" s="162"/>
    </row>
    <row r="21" spans="3:17" ht="51" customHeight="1" x14ac:dyDescent="0.2">
      <c r="C21" s="270" t="s">
        <v>84</v>
      </c>
      <c r="D21" s="270"/>
      <c r="E21" s="270"/>
      <c r="F21" s="270"/>
      <c r="G21" s="270"/>
      <c r="H21" s="270"/>
      <c r="I21" s="270"/>
      <c r="J21" s="270"/>
      <c r="K21" s="270"/>
      <c r="L21" s="270"/>
      <c r="M21" s="160"/>
      <c r="N21" s="160"/>
      <c r="O21" s="160"/>
      <c r="P21" s="160"/>
      <c r="Q21" s="160"/>
    </row>
    <row r="22" spans="3:17" ht="21" customHeight="1" x14ac:dyDescent="0.2">
      <c r="C22" s="159" t="s">
        <v>56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</row>
    <row r="23" spans="3:17" ht="15" x14ac:dyDescent="0.25">
      <c r="C23" s="158"/>
      <c r="D23" s="157"/>
      <c r="E23" s="157"/>
      <c r="F23" s="156"/>
      <c r="G23" s="155"/>
      <c r="H23" s="155"/>
      <c r="I23" s="121"/>
      <c r="J23" s="154"/>
      <c r="L23" s="153"/>
      <c r="M23" s="153"/>
      <c r="N23" s="144"/>
      <c r="O23" s="152"/>
      <c r="P23" s="151"/>
    </row>
    <row r="24" spans="3:17" ht="15" hidden="1" outlineLevel="1" x14ac:dyDescent="0.25">
      <c r="C24" s="143" t="s">
        <v>40</v>
      </c>
      <c r="D24" s="150"/>
      <c r="E24" s="149"/>
      <c r="F24" s="148"/>
      <c r="G24" s="147"/>
      <c r="H24" s="146"/>
      <c r="I24" s="145"/>
      <c r="J24" s="145"/>
      <c r="K24" s="145"/>
      <c r="L24" s="144"/>
    </row>
    <row r="25" spans="3:17" ht="15" hidden="1" outlineLevel="1" x14ac:dyDescent="0.25">
      <c r="C25" s="143" t="s">
        <v>41</v>
      </c>
      <c r="E25" s="137"/>
      <c r="F25" s="136"/>
      <c r="G25" s="142"/>
      <c r="H25" s="58"/>
      <c r="I25" s="135"/>
      <c r="J25" s="135"/>
      <c r="K25" s="135"/>
      <c r="L25" s="144"/>
    </row>
    <row r="26" spans="3:17" ht="15" hidden="1" outlineLevel="1" x14ac:dyDescent="0.25">
      <c r="C26" s="143"/>
      <c r="E26" s="137"/>
      <c r="F26" s="136"/>
      <c r="G26" s="142"/>
      <c r="H26" s="58"/>
      <c r="I26" s="135"/>
      <c r="J26" s="135"/>
      <c r="K26" s="135"/>
      <c r="L26" s="144"/>
    </row>
    <row r="27" spans="3:17" hidden="1" outlineLevel="1" x14ac:dyDescent="0.2">
      <c r="C27" s="143"/>
      <c r="E27" s="137"/>
      <c r="F27" s="136"/>
      <c r="G27" s="142"/>
      <c r="H27" s="58"/>
      <c r="I27" s="135"/>
      <c r="J27" s="135"/>
      <c r="K27" s="135"/>
      <c r="L27" s="134"/>
    </row>
    <row r="28" spans="3:17" ht="15.75" hidden="1" outlineLevel="1" thickBot="1" x14ac:dyDescent="0.3">
      <c r="C28" s="141" t="s">
        <v>42</v>
      </c>
      <c r="D28" s="66"/>
      <c r="E28" s="140" t="s">
        <v>43</v>
      </c>
      <c r="F28" s="66"/>
      <c r="G28" s="113"/>
      <c r="H28" s="139" t="s">
        <v>44</v>
      </c>
      <c r="J28" s="66"/>
      <c r="K28" s="66"/>
      <c r="L28" s="66"/>
    </row>
    <row r="29" spans="3:17" collapsed="1" x14ac:dyDescent="0.2">
      <c r="C29" s="138"/>
      <c r="E29" s="137"/>
      <c r="F29" s="136"/>
      <c r="G29" s="136"/>
      <c r="H29" s="58"/>
      <c r="I29" s="135"/>
      <c r="J29" s="135"/>
      <c r="K29" s="135"/>
    </row>
    <row r="30" spans="3:17" x14ac:dyDescent="0.2">
      <c r="L30" s="134"/>
    </row>
  </sheetData>
  <sheetProtection algorithmName="SHA-512" hashValue="X5W8XKRhGcK6XWtEWxRn8kXazDPrHAcBpzWvIahgF4uY0IFUe4z9FPkc7l+DxL18mjj8pPLEONoejVPOYBefnA==" saltValue="baD/QvL6IYGNgv/7Ooj/5w==" spinCount="100000" sheet="1" selectLockedCells="1"/>
  <mergeCells count="8">
    <mergeCell ref="C12:D12"/>
    <mergeCell ref="C21:L21"/>
    <mergeCell ref="F2:J2"/>
    <mergeCell ref="F4:J4"/>
    <mergeCell ref="F5:J5"/>
    <mergeCell ref="F6:J6"/>
    <mergeCell ref="K10:K11"/>
    <mergeCell ref="L10:L11"/>
  </mergeCells>
  <printOptions horizontalCentered="1" gridLinesSet="0"/>
  <pageMargins left="0.39370078740157483" right="0.19685039370078741" top="0.78740157480314965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EC91-D658-40FB-A7BD-DD885C717842}">
  <dimension ref="A1:C7"/>
  <sheetViews>
    <sheetView workbookViewId="0">
      <selection activeCell="D7" sqref="D7"/>
    </sheetView>
  </sheetViews>
  <sheetFormatPr baseColWidth="10" defaultRowHeight="12.75" x14ac:dyDescent="0.2"/>
  <cols>
    <col min="1" max="1" width="56.28515625" customWidth="1"/>
    <col min="2" max="2" width="38" customWidth="1"/>
    <col min="3" max="3" width="37.42578125" customWidth="1"/>
    <col min="257" max="257" width="56.28515625" customWidth="1"/>
    <col min="258" max="258" width="38" customWidth="1"/>
    <col min="259" max="259" width="37.42578125" customWidth="1"/>
    <col min="513" max="513" width="56.28515625" customWidth="1"/>
    <col min="514" max="514" width="38" customWidth="1"/>
    <col min="515" max="515" width="37.42578125" customWidth="1"/>
    <col min="769" max="769" width="56.28515625" customWidth="1"/>
    <col min="770" max="770" width="38" customWidth="1"/>
    <col min="771" max="771" width="37.42578125" customWidth="1"/>
    <col min="1025" max="1025" width="56.28515625" customWidth="1"/>
    <col min="1026" max="1026" width="38" customWidth="1"/>
    <col min="1027" max="1027" width="37.42578125" customWidth="1"/>
    <col min="1281" max="1281" width="56.28515625" customWidth="1"/>
    <col min="1282" max="1282" width="38" customWidth="1"/>
    <col min="1283" max="1283" width="37.42578125" customWidth="1"/>
    <col min="1537" max="1537" width="56.28515625" customWidth="1"/>
    <col min="1538" max="1538" width="38" customWidth="1"/>
    <col min="1539" max="1539" width="37.42578125" customWidth="1"/>
    <col min="1793" max="1793" width="56.28515625" customWidth="1"/>
    <col min="1794" max="1794" width="38" customWidth="1"/>
    <col min="1795" max="1795" width="37.42578125" customWidth="1"/>
    <col min="2049" max="2049" width="56.28515625" customWidth="1"/>
    <col min="2050" max="2050" width="38" customWidth="1"/>
    <col min="2051" max="2051" width="37.42578125" customWidth="1"/>
    <col min="2305" max="2305" width="56.28515625" customWidth="1"/>
    <col min="2306" max="2306" width="38" customWidth="1"/>
    <col min="2307" max="2307" width="37.42578125" customWidth="1"/>
    <col min="2561" max="2561" width="56.28515625" customWidth="1"/>
    <col min="2562" max="2562" width="38" customWidth="1"/>
    <col min="2563" max="2563" width="37.42578125" customWidth="1"/>
    <col min="2817" max="2817" width="56.28515625" customWidth="1"/>
    <col min="2818" max="2818" width="38" customWidth="1"/>
    <col min="2819" max="2819" width="37.42578125" customWidth="1"/>
    <col min="3073" max="3073" width="56.28515625" customWidth="1"/>
    <col min="3074" max="3074" width="38" customWidth="1"/>
    <col min="3075" max="3075" width="37.42578125" customWidth="1"/>
    <col min="3329" max="3329" width="56.28515625" customWidth="1"/>
    <col min="3330" max="3330" width="38" customWidth="1"/>
    <col min="3331" max="3331" width="37.42578125" customWidth="1"/>
    <col min="3585" max="3585" width="56.28515625" customWidth="1"/>
    <col min="3586" max="3586" width="38" customWidth="1"/>
    <col min="3587" max="3587" width="37.42578125" customWidth="1"/>
    <col min="3841" max="3841" width="56.28515625" customWidth="1"/>
    <col min="3842" max="3842" width="38" customWidth="1"/>
    <col min="3843" max="3843" width="37.42578125" customWidth="1"/>
    <col min="4097" max="4097" width="56.28515625" customWidth="1"/>
    <col min="4098" max="4098" width="38" customWidth="1"/>
    <col min="4099" max="4099" width="37.42578125" customWidth="1"/>
    <col min="4353" max="4353" width="56.28515625" customWidth="1"/>
    <col min="4354" max="4354" width="38" customWidth="1"/>
    <col min="4355" max="4355" width="37.42578125" customWidth="1"/>
    <col min="4609" max="4609" width="56.28515625" customWidth="1"/>
    <col min="4610" max="4610" width="38" customWidth="1"/>
    <col min="4611" max="4611" width="37.42578125" customWidth="1"/>
    <col min="4865" max="4865" width="56.28515625" customWidth="1"/>
    <col min="4866" max="4866" width="38" customWidth="1"/>
    <col min="4867" max="4867" width="37.42578125" customWidth="1"/>
    <col min="5121" max="5121" width="56.28515625" customWidth="1"/>
    <col min="5122" max="5122" width="38" customWidth="1"/>
    <col min="5123" max="5123" width="37.42578125" customWidth="1"/>
    <col min="5377" max="5377" width="56.28515625" customWidth="1"/>
    <col min="5378" max="5378" width="38" customWidth="1"/>
    <col min="5379" max="5379" width="37.42578125" customWidth="1"/>
    <col min="5633" max="5633" width="56.28515625" customWidth="1"/>
    <col min="5634" max="5634" width="38" customWidth="1"/>
    <col min="5635" max="5635" width="37.42578125" customWidth="1"/>
    <col min="5889" max="5889" width="56.28515625" customWidth="1"/>
    <col min="5890" max="5890" width="38" customWidth="1"/>
    <col min="5891" max="5891" width="37.42578125" customWidth="1"/>
    <col min="6145" max="6145" width="56.28515625" customWidth="1"/>
    <col min="6146" max="6146" width="38" customWidth="1"/>
    <col min="6147" max="6147" width="37.42578125" customWidth="1"/>
    <col min="6401" max="6401" width="56.28515625" customWidth="1"/>
    <col min="6402" max="6402" width="38" customWidth="1"/>
    <col min="6403" max="6403" width="37.42578125" customWidth="1"/>
    <col min="6657" max="6657" width="56.28515625" customWidth="1"/>
    <col min="6658" max="6658" width="38" customWidth="1"/>
    <col min="6659" max="6659" width="37.42578125" customWidth="1"/>
    <col min="6913" max="6913" width="56.28515625" customWidth="1"/>
    <col min="6914" max="6914" width="38" customWidth="1"/>
    <col min="6915" max="6915" width="37.42578125" customWidth="1"/>
    <col min="7169" max="7169" width="56.28515625" customWidth="1"/>
    <col min="7170" max="7170" width="38" customWidth="1"/>
    <col min="7171" max="7171" width="37.42578125" customWidth="1"/>
    <col min="7425" max="7425" width="56.28515625" customWidth="1"/>
    <col min="7426" max="7426" width="38" customWidth="1"/>
    <col min="7427" max="7427" width="37.42578125" customWidth="1"/>
    <col min="7681" max="7681" width="56.28515625" customWidth="1"/>
    <col min="7682" max="7682" width="38" customWidth="1"/>
    <col min="7683" max="7683" width="37.42578125" customWidth="1"/>
    <col min="7937" max="7937" width="56.28515625" customWidth="1"/>
    <col min="7938" max="7938" width="38" customWidth="1"/>
    <col min="7939" max="7939" width="37.42578125" customWidth="1"/>
    <col min="8193" max="8193" width="56.28515625" customWidth="1"/>
    <col min="8194" max="8194" width="38" customWidth="1"/>
    <col min="8195" max="8195" width="37.42578125" customWidth="1"/>
    <col min="8449" max="8449" width="56.28515625" customWidth="1"/>
    <col min="8450" max="8450" width="38" customWidth="1"/>
    <col min="8451" max="8451" width="37.42578125" customWidth="1"/>
    <col min="8705" max="8705" width="56.28515625" customWidth="1"/>
    <col min="8706" max="8706" width="38" customWidth="1"/>
    <col min="8707" max="8707" width="37.42578125" customWidth="1"/>
    <col min="8961" max="8961" width="56.28515625" customWidth="1"/>
    <col min="8962" max="8962" width="38" customWidth="1"/>
    <col min="8963" max="8963" width="37.42578125" customWidth="1"/>
    <col min="9217" max="9217" width="56.28515625" customWidth="1"/>
    <col min="9218" max="9218" width="38" customWidth="1"/>
    <col min="9219" max="9219" width="37.42578125" customWidth="1"/>
    <col min="9473" max="9473" width="56.28515625" customWidth="1"/>
    <col min="9474" max="9474" width="38" customWidth="1"/>
    <col min="9475" max="9475" width="37.42578125" customWidth="1"/>
    <col min="9729" max="9729" width="56.28515625" customWidth="1"/>
    <col min="9730" max="9730" width="38" customWidth="1"/>
    <col min="9731" max="9731" width="37.42578125" customWidth="1"/>
    <col min="9985" max="9985" width="56.28515625" customWidth="1"/>
    <col min="9986" max="9986" width="38" customWidth="1"/>
    <col min="9987" max="9987" width="37.42578125" customWidth="1"/>
    <col min="10241" max="10241" width="56.28515625" customWidth="1"/>
    <col min="10242" max="10242" width="38" customWidth="1"/>
    <col min="10243" max="10243" width="37.42578125" customWidth="1"/>
    <col min="10497" max="10497" width="56.28515625" customWidth="1"/>
    <col min="10498" max="10498" width="38" customWidth="1"/>
    <col min="10499" max="10499" width="37.42578125" customWidth="1"/>
    <col min="10753" max="10753" width="56.28515625" customWidth="1"/>
    <col min="10754" max="10754" width="38" customWidth="1"/>
    <col min="10755" max="10755" width="37.42578125" customWidth="1"/>
    <col min="11009" max="11009" width="56.28515625" customWidth="1"/>
    <col min="11010" max="11010" width="38" customWidth="1"/>
    <col min="11011" max="11011" width="37.42578125" customWidth="1"/>
    <col min="11265" max="11265" width="56.28515625" customWidth="1"/>
    <col min="11266" max="11266" width="38" customWidth="1"/>
    <col min="11267" max="11267" width="37.42578125" customWidth="1"/>
    <col min="11521" max="11521" width="56.28515625" customWidth="1"/>
    <col min="11522" max="11522" width="38" customWidth="1"/>
    <col min="11523" max="11523" width="37.42578125" customWidth="1"/>
    <col min="11777" max="11777" width="56.28515625" customWidth="1"/>
    <col min="11778" max="11778" width="38" customWidth="1"/>
    <col min="11779" max="11779" width="37.42578125" customWidth="1"/>
    <col min="12033" max="12033" width="56.28515625" customWidth="1"/>
    <col min="12034" max="12034" width="38" customWidth="1"/>
    <col min="12035" max="12035" width="37.42578125" customWidth="1"/>
    <col min="12289" max="12289" width="56.28515625" customWidth="1"/>
    <col min="12290" max="12290" width="38" customWidth="1"/>
    <col min="12291" max="12291" width="37.42578125" customWidth="1"/>
    <col min="12545" max="12545" width="56.28515625" customWidth="1"/>
    <col min="12546" max="12546" width="38" customWidth="1"/>
    <col min="12547" max="12547" width="37.42578125" customWidth="1"/>
    <col min="12801" max="12801" width="56.28515625" customWidth="1"/>
    <col min="12802" max="12802" width="38" customWidth="1"/>
    <col min="12803" max="12803" width="37.42578125" customWidth="1"/>
    <col min="13057" max="13057" width="56.28515625" customWidth="1"/>
    <col min="13058" max="13058" width="38" customWidth="1"/>
    <col min="13059" max="13059" width="37.42578125" customWidth="1"/>
    <col min="13313" max="13313" width="56.28515625" customWidth="1"/>
    <col min="13314" max="13314" width="38" customWidth="1"/>
    <col min="13315" max="13315" width="37.42578125" customWidth="1"/>
    <col min="13569" max="13569" width="56.28515625" customWidth="1"/>
    <col min="13570" max="13570" width="38" customWidth="1"/>
    <col min="13571" max="13571" width="37.42578125" customWidth="1"/>
    <col min="13825" max="13825" width="56.28515625" customWidth="1"/>
    <col min="13826" max="13826" width="38" customWidth="1"/>
    <col min="13827" max="13827" width="37.42578125" customWidth="1"/>
    <col min="14081" max="14081" width="56.28515625" customWidth="1"/>
    <col min="14082" max="14082" width="38" customWidth="1"/>
    <col min="14083" max="14083" width="37.42578125" customWidth="1"/>
    <col min="14337" max="14337" width="56.28515625" customWidth="1"/>
    <col min="14338" max="14338" width="38" customWidth="1"/>
    <col min="14339" max="14339" width="37.42578125" customWidth="1"/>
    <col min="14593" max="14593" width="56.28515625" customWidth="1"/>
    <col min="14594" max="14594" width="38" customWidth="1"/>
    <col min="14595" max="14595" width="37.42578125" customWidth="1"/>
    <col min="14849" max="14849" width="56.28515625" customWidth="1"/>
    <col min="14850" max="14850" width="38" customWidth="1"/>
    <col min="14851" max="14851" width="37.42578125" customWidth="1"/>
    <col min="15105" max="15105" width="56.28515625" customWidth="1"/>
    <col min="15106" max="15106" width="38" customWidth="1"/>
    <col min="15107" max="15107" width="37.42578125" customWidth="1"/>
    <col min="15361" max="15361" width="56.28515625" customWidth="1"/>
    <col min="15362" max="15362" width="38" customWidth="1"/>
    <col min="15363" max="15363" width="37.42578125" customWidth="1"/>
    <col min="15617" max="15617" width="56.28515625" customWidth="1"/>
    <col min="15618" max="15618" width="38" customWidth="1"/>
    <col min="15619" max="15619" width="37.42578125" customWidth="1"/>
    <col min="15873" max="15873" width="56.28515625" customWidth="1"/>
    <col min="15874" max="15874" width="38" customWidth="1"/>
    <col min="15875" max="15875" width="37.42578125" customWidth="1"/>
    <col min="16129" max="16129" width="56.28515625" customWidth="1"/>
    <col min="16130" max="16130" width="38" customWidth="1"/>
    <col min="16131" max="16131" width="37.42578125" customWidth="1"/>
  </cols>
  <sheetData>
    <row r="1" spans="1:3" ht="33.75" customHeight="1" thickBot="1" x14ac:dyDescent="0.25">
      <c r="A1" s="279" t="s">
        <v>96</v>
      </c>
      <c r="B1" s="279"/>
      <c r="C1" s="279"/>
    </row>
    <row r="2" spans="1:3" ht="27.75" customHeight="1" x14ac:dyDescent="0.2">
      <c r="A2" s="231"/>
      <c r="B2" s="232" t="s">
        <v>92</v>
      </c>
      <c r="C2" s="233" t="s">
        <v>93</v>
      </c>
    </row>
    <row r="3" spans="1:3" ht="29.25" customHeight="1" x14ac:dyDescent="0.2">
      <c r="A3" s="234" t="s">
        <v>82</v>
      </c>
      <c r="B3" s="235" t="e">
        <f>'LVZ mit Formel_1890'!H14</f>
        <v>#DIV/0!</v>
      </c>
      <c r="C3" s="236" t="e">
        <f>'LVZ mit Formel_1890'!J14</f>
        <v>#DIV/0!</v>
      </c>
    </row>
    <row r="4" spans="1:3" ht="28.5" customHeight="1" x14ac:dyDescent="0.2">
      <c r="A4" s="237" t="s">
        <v>67</v>
      </c>
      <c r="B4" s="235" t="e">
        <f>'LVZ mit Formel_6900'!H14</f>
        <v>#DIV/0!</v>
      </c>
      <c r="C4" s="236" t="e">
        <f>'LVZ mit Formel_6900'!J14</f>
        <v>#DIV/0!</v>
      </c>
    </row>
    <row r="5" spans="1:3" ht="28.5" customHeight="1" x14ac:dyDescent="0.2">
      <c r="A5" s="237" t="s">
        <v>94</v>
      </c>
      <c r="B5" s="235" t="e">
        <f>'LVZ mit Formel 6901'!H18</f>
        <v>#DIV/0!</v>
      </c>
      <c r="C5" s="236" t="e">
        <f>'LVZ mit Formel 6901'!J18</f>
        <v>#DIV/0!</v>
      </c>
    </row>
    <row r="6" spans="1:3" ht="28.5" customHeight="1" x14ac:dyDescent="0.2">
      <c r="A6" s="234" t="s">
        <v>99</v>
      </c>
      <c r="B6" s="235" t="e">
        <f>'LVZ mit Formel_8910'!H13</f>
        <v>#DIV/0!</v>
      </c>
      <c r="C6" s="236" t="e">
        <f>'LVZ mit Formel_8910'!J13</f>
        <v>#DIV/0!</v>
      </c>
    </row>
    <row r="7" spans="1:3" ht="36.75" customHeight="1" thickBot="1" x14ac:dyDescent="0.25">
      <c r="A7" s="238" t="s">
        <v>95</v>
      </c>
      <c r="B7" s="239" t="e">
        <f>SUM(B3:B6)</f>
        <v>#DIV/0!</v>
      </c>
      <c r="C7" s="240" t="e">
        <f>SUM(C3:C6)</f>
        <v>#DIV/0!</v>
      </c>
    </row>
  </sheetData>
  <sheetProtection algorithmName="SHA-512" hashValue="8eNbaq3qoTxnpA24I4mUCvRJ3ZI5AOwokS++jUJw2Uxw7d0HZr3GzxaKCOjRZH8NyDZ9uUCoGRhGiE7Tf2GCNw==" saltValue="A0l7z7aJ7XAiO42lE58rTg==" spinCount="100000" sheet="1" objects="1" scenarios="1"/>
  <mergeCells count="1">
    <mergeCell ref="A1:C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LVZ mit Formel_1890</vt:lpstr>
      <vt:lpstr>LVZ mit Formel_6900</vt:lpstr>
      <vt:lpstr>LVZ mit Formel 6901</vt:lpstr>
      <vt:lpstr>LVZ mit Formel_8910</vt:lpstr>
      <vt:lpstr>Gesamtkosten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Feske, Tel. 6306</dc:creator>
  <cp:lastModifiedBy>Faur, Gerlinde 25</cp:lastModifiedBy>
  <cp:lastPrinted>2025-08-06T13:42:20Z</cp:lastPrinted>
  <dcterms:created xsi:type="dcterms:W3CDTF">2011-08-02T15:07:23Z</dcterms:created>
  <dcterms:modified xsi:type="dcterms:W3CDTF">2026-04-07T10:02:45Z</dcterms:modified>
</cp:coreProperties>
</file>